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 activeTab="1"/>
  </bookViews>
  <sheets>
    <sheet name="ANSICHT+AUSDRUCK" sheetId="7" r:id="rId1"/>
    <sheet name="Vorlauf" sheetId="1" r:id="rId2"/>
    <sheet name="Endlauf" sheetId="5" r:id="rId3"/>
    <sheet name="ber" sheetId="6" r:id="rId4"/>
  </sheets>
  <definedNames>
    <definedName name="ALTKL">'ANSICHT+AUSDRUCK'!$C$79:$C$88</definedName>
    <definedName name="bahn" localSheetId="2">Endlauf!$B$45:$B$48</definedName>
    <definedName name="bahn">Vorlauf!$B$45:$B$48</definedName>
    <definedName name="club" localSheetId="2">Endlauf!$B$49:$B$63</definedName>
    <definedName name="club">Vorlauf!$B$49:$B$63</definedName>
    <definedName name="_xlnm.Print_Area" localSheetId="0">'ANSICHT+AUSDRUCK'!$A$1:$P$25</definedName>
    <definedName name="_xlnm.Print_Area" localSheetId="3">ber!$N$37</definedName>
    <definedName name="_xlnm.Print_Area" localSheetId="2">Endlauf!$A$1:$AE$36</definedName>
    <definedName name="_xlnm.Print_Area" localSheetId="1">Vorlauf!$A$1:$W$36</definedName>
  </definedNames>
  <calcPr calcId="125725"/>
</workbook>
</file>

<file path=xl/calcChain.xml><?xml version="1.0" encoding="utf-8"?>
<calcChain xmlns="http://schemas.openxmlformats.org/spreadsheetml/2006/main">
  <c r="A36" i="5"/>
  <c r="B36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W5" i="1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A13" i="5" l="1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X13"/>
  <c r="Y13"/>
  <c r="Z13"/>
  <c r="AA13"/>
  <c r="X14"/>
  <c r="Y14"/>
  <c r="Z14"/>
  <c r="AA14"/>
  <c r="AD14"/>
  <c r="X15"/>
  <c r="Y15"/>
  <c r="Z15"/>
  <c r="AA15"/>
  <c r="AD15"/>
  <c r="X16"/>
  <c r="Y16"/>
  <c r="Z16"/>
  <c r="AA16"/>
  <c r="AD16"/>
  <c r="X17"/>
  <c r="Y17"/>
  <c r="Z17"/>
  <c r="AA17"/>
  <c r="AD17"/>
  <c r="X18"/>
  <c r="Y18"/>
  <c r="Z18"/>
  <c r="AA18"/>
  <c r="AD18"/>
  <c r="X19"/>
  <c r="Y19"/>
  <c r="Z19"/>
  <c r="AA19"/>
  <c r="AB19"/>
  <c r="AC19"/>
  <c r="AD19"/>
  <c r="AE19"/>
  <c r="X20"/>
  <c r="Y20"/>
  <c r="Z20"/>
  <c r="AA20"/>
  <c r="AB20"/>
  <c r="AC20"/>
  <c r="AD20"/>
  <c r="AE20"/>
  <c r="X21"/>
  <c r="Y21"/>
  <c r="Z21"/>
  <c r="AA21"/>
  <c r="AB21"/>
  <c r="AC21"/>
  <c r="AD21"/>
  <c r="AE21"/>
  <c r="X22"/>
  <c r="Y22"/>
  <c r="Z22"/>
  <c r="AA22"/>
  <c r="AB22"/>
  <c r="AC22"/>
  <c r="AD22"/>
  <c r="AE22"/>
  <c r="X23"/>
  <c r="Y23"/>
  <c r="Z23"/>
  <c r="AA23"/>
  <c r="AB23"/>
  <c r="AC23"/>
  <c r="AD23"/>
  <c r="AE23"/>
  <c r="X24"/>
  <c r="Y24"/>
  <c r="Z24"/>
  <c r="AA24"/>
  <c r="AB24"/>
  <c r="AC24"/>
  <c r="AD24"/>
  <c r="AE24"/>
  <c r="X25"/>
  <c r="Y25"/>
  <c r="Z25"/>
  <c r="AA25"/>
  <c r="AB25"/>
  <c r="AC25"/>
  <c r="AD25"/>
  <c r="AE25"/>
  <c r="X26"/>
  <c r="Y26"/>
  <c r="Z26"/>
  <c r="AA26"/>
  <c r="AB26"/>
  <c r="AC26"/>
  <c r="AD26"/>
  <c r="AE26"/>
  <c r="X27"/>
  <c r="Y27"/>
  <c r="Z27"/>
  <c r="AA27"/>
  <c r="AB27"/>
  <c r="AC27"/>
  <c r="AD27"/>
  <c r="AE27"/>
  <c r="X28"/>
  <c r="AA28" s="1"/>
  <c r="Y28"/>
  <c r="Z28"/>
  <c r="AB28"/>
  <c r="AC28"/>
  <c r="AD28"/>
  <c r="AE28"/>
  <c r="X29"/>
  <c r="AA29" s="1"/>
  <c r="Y29"/>
  <c r="Z29"/>
  <c r="AB29"/>
  <c r="AC29"/>
  <c r="AD29"/>
  <c r="AE29"/>
  <c r="X30"/>
  <c r="AA30" s="1"/>
  <c r="Y30"/>
  <c r="Z30"/>
  <c r="AB30"/>
  <c r="AC30"/>
  <c r="AD30"/>
  <c r="AE30"/>
  <c r="X31"/>
  <c r="AA31" s="1"/>
  <c r="Y31"/>
  <c r="Z31"/>
  <c r="AB31"/>
  <c r="AC31"/>
  <c r="AD31"/>
  <c r="AE31"/>
  <c r="X32"/>
  <c r="AA32" s="1"/>
  <c r="Y32"/>
  <c r="Z32"/>
  <c r="AB32"/>
  <c r="AC32"/>
  <c r="AD32"/>
  <c r="AE32"/>
  <c r="X33"/>
  <c r="AA33" s="1"/>
  <c r="Y33"/>
  <c r="Z33"/>
  <c r="AB33"/>
  <c r="AC33"/>
  <c r="AD33"/>
  <c r="AE33"/>
  <c r="X34"/>
  <c r="AA34" s="1"/>
  <c r="Y34"/>
  <c r="Z34"/>
  <c r="AB34"/>
  <c r="AC34"/>
  <c r="AD34"/>
  <c r="AE34"/>
  <c r="X35"/>
  <c r="AA35" s="1"/>
  <c r="Y35"/>
  <c r="Z35"/>
  <c r="AB35"/>
  <c r="AC35"/>
  <c r="AD35"/>
  <c r="AE35"/>
  <c r="S36"/>
  <c r="X36"/>
  <c r="AA36" s="1"/>
  <c r="Y36"/>
  <c r="Z36"/>
  <c r="AB36"/>
  <c r="AC36"/>
  <c r="AD36"/>
  <c r="AE36"/>
  <c r="D13" i="1"/>
  <c r="AB13" i="5" s="1"/>
  <c r="E13" i="1"/>
  <c r="AC13" i="5" s="1"/>
  <c r="F13" i="1"/>
  <c r="AD13" i="5" s="1"/>
  <c r="D14" i="1"/>
  <c r="AB14" i="5" s="1"/>
  <c r="E14" i="1"/>
  <c r="AC14" i="5" s="1"/>
  <c r="F14" i="1"/>
  <c r="D15"/>
  <c r="AB15" i="5" s="1"/>
  <c r="E15" i="1"/>
  <c r="AC15" i="5" s="1"/>
  <c r="F15" i="1"/>
  <c r="D16"/>
  <c r="E16"/>
  <c r="AC16" i="5" s="1"/>
  <c r="F16" i="1"/>
  <c r="D17"/>
  <c r="AB17" i="5" s="1"/>
  <c r="E17" i="1"/>
  <c r="AC17" i="5" s="1"/>
  <c r="F17" i="1"/>
  <c r="D18"/>
  <c r="E18"/>
  <c r="AC18" i="5" s="1"/>
  <c r="F18" i="1"/>
  <c r="D19"/>
  <c r="E19"/>
  <c r="F19"/>
  <c r="G19"/>
  <c r="D20"/>
  <c r="E20"/>
  <c r="F20"/>
  <c r="G20"/>
  <c r="D21"/>
  <c r="E21"/>
  <c r="F21"/>
  <c r="G21"/>
  <c r="D22"/>
  <c r="E22"/>
  <c r="F22"/>
  <c r="G22"/>
  <c r="D23"/>
  <c r="E23"/>
  <c r="F23"/>
  <c r="G23"/>
  <c r="D24"/>
  <c r="E24"/>
  <c r="F24"/>
  <c r="G24"/>
  <c r="D25"/>
  <c r="E25"/>
  <c r="F25"/>
  <c r="G25"/>
  <c r="D26"/>
  <c r="E26"/>
  <c r="F26"/>
  <c r="G26"/>
  <c r="D27"/>
  <c r="E27"/>
  <c r="F27"/>
  <c r="G27"/>
  <c r="D28"/>
  <c r="E28"/>
  <c r="F28"/>
  <c r="G28"/>
  <c r="D29"/>
  <c r="E29"/>
  <c r="F29"/>
  <c r="G29"/>
  <c r="D30"/>
  <c r="E30"/>
  <c r="F30"/>
  <c r="G30"/>
  <c r="D31"/>
  <c r="E31"/>
  <c r="F31"/>
  <c r="G31"/>
  <c r="D32"/>
  <c r="E32"/>
  <c r="F32"/>
  <c r="G32"/>
  <c r="D33"/>
  <c r="E33"/>
  <c r="F33"/>
  <c r="G33"/>
  <c r="D34"/>
  <c r="E34"/>
  <c r="F34"/>
  <c r="G34"/>
  <c r="D35"/>
  <c r="E35"/>
  <c r="F35"/>
  <c r="G35"/>
  <c r="D36"/>
  <c r="E36"/>
  <c r="F36"/>
  <c r="G36"/>
  <c r="C9" i="5"/>
  <c r="E6" i="6" s="1"/>
  <c r="C10" i="5"/>
  <c r="E7" i="6" s="1"/>
  <c r="C11" i="5"/>
  <c r="E8" i="6" s="1"/>
  <c r="C12" i="5"/>
  <c r="E9" i="6" s="1"/>
  <c r="C13" i="5"/>
  <c r="E10" i="6" s="1"/>
  <c r="C14" i="5"/>
  <c r="E11" i="6" s="1"/>
  <c r="C15" i="5"/>
  <c r="E12" i="6" s="1"/>
  <c r="C16" i="5"/>
  <c r="E13" i="6" s="1"/>
  <c r="C17" i="5"/>
  <c r="E14" i="6" s="1"/>
  <c r="C18" i="5"/>
  <c r="E15" i="6" s="1"/>
  <c r="C19" i="5"/>
  <c r="E16" i="6" s="1"/>
  <c r="C20" i="5"/>
  <c r="E17" i="6" s="1"/>
  <c r="C21" i="5"/>
  <c r="E18" i="6" s="1"/>
  <c r="C22" i="5"/>
  <c r="E19" i="6" s="1"/>
  <c r="C23" i="5"/>
  <c r="E20" i="6" s="1"/>
  <c r="C24" i="5"/>
  <c r="E21" i="6" s="1"/>
  <c r="C25" i="5"/>
  <c r="E22" i="6" s="1"/>
  <c r="C26" i="5"/>
  <c r="E23" i="6" s="1"/>
  <c r="C27" i="5"/>
  <c r="E24" i="6" s="1"/>
  <c r="C28" i="5"/>
  <c r="E25" i="6" s="1"/>
  <c r="C29" i="5"/>
  <c r="E26" i="6" s="1"/>
  <c r="C30" i="5"/>
  <c r="E27" i="6" s="1"/>
  <c r="C31" i="5"/>
  <c r="E28" i="6" s="1"/>
  <c r="C32" i="5"/>
  <c r="E29" i="6" s="1"/>
  <c r="C33" i="5"/>
  <c r="E30" i="6" s="1"/>
  <c r="C34" i="5"/>
  <c r="E31" i="6" s="1"/>
  <c r="C35" i="5"/>
  <c r="E32" i="6" s="1"/>
  <c r="C36" i="5"/>
  <c r="C6"/>
  <c r="E3" i="6" s="1"/>
  <c r="C7" i="5"/>
  <c r="E4" i="6" s="1"/>
  <c r="C8" i="5"/>
  <c r="E5" i="6" s="1"/>
  <c r="C5" i="5"/>
  <c r="E2" i="6" s="1"/>
  <c r="C4" i="5"/>
  <c r="E1" i="6" s="1"/>
  <c r="G18" i="1" l="1"/>
  <c r="AE18" i="5" s="1"/>
  <c r="G16" i="1"/>
  <c r="AE16" i="5" s="1"/>
  <c r="G14" i="1"/>
  <c r="AE14" i="5" s="1"/>
  <c r="AB18"/>
  <c r="G17" i="1"/>
  <c r="AE17" i="5" s="1"/>
  <c r="AB16"/>
  <c r="G15" i="1"/>
  <c r="AE15" i="5" s="1"/>
  <c r="F35"/>
  <c r="E34"/>
  <c r="F33"/>
  <c r="E32"/>
  <c r="F31"/>
  <c r="E30"/>
  <c r="F29"/>
  <c r="E28"/>
  <c r="E36"/>
  <c r="F36"/>
  <c r="G36"/>
  <c r="E35"/>
  <c r="F34"/>
  <c r="G34"/>
  <c r="E33"/>
  <c r="F32"/>
  <c r="G32"/>
  <c r="E31"/>
  <c r="F30"/>
  <c r="G30"/>
  <c r="E29"/>
  <c r="F28"/>
  <c r="G28"/>
  <c r="F27"/>
  <c r="D27"/>
  <c r="F26"/>
  <c r="D26"/>
  <c r="F25"/>
  <c r="D25"/>
  <c r="F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G35"/>
  <c r="G33"/>
  <c r="G31"/>
  <c r="G29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F13"/>
  <c r="E13"/>
  <c r="G13" i="1"/>
  <c r="AE13" i="5" s="1"/>
  <c r="G13" s="1"/>
  <c r="D13"/>
  <c r="D36"/>
  <c r="D35"/>
  <c r="D34"/>
  <c r="D33"/>
  <c r="D32"/>
  <c r="D31"/>
  <c r="D30"/>
  <c r="D29"/>
  <c r="D28"/>
  <c r="H1" l="1"/>
  <c r="H1" i="1"/>
  <c r="D1" i="7"/>
  <c r="A1" i="5" s="1"/>
  <c r="E25" i="7"/>
  <c r="D10" i="6"/>
  <c r="F10"/>
  <c r="G10"/>
  <c r="H10"/>
  <c r="I10"/>
  <c r="A10" s="1"/>
  <c r="J10"/>
  <c r="K10"/>
  <c r="L10"/>
  <c r="M10"/>
  <c r="N10"/>
  <c r="O10"/>
  <c r="P10"/>
  <c r="Q10"/>
  <c r="D11"/>
  <c r="F11"/>
  <c r="G11"/>
  <c r="H11"/>
  <c r="I11"/>
  <c r="A11" s="1"/>
  <c r="J11"/>
  <c r="K11"/>
  <c r="L11"/>
  <c r="M11"/>
  <c r="N11"/>
  <c r="O11"/>
  <c r="P11"/>
  <c r="Q11"/>
  <c r="D12"/>
  <c r="F12"/>
  <c r="G12"/>
  <c r="H12"/>
  <c r="I12"/>
  <c r="A12" s="1"/>
  <c r="J12"/>
  <c r="K12"/>
  <c r="L12"/>
  <c r="M12"/>
  <c r="N12"/>
  <c r="O12"/>
  <c r="P12"/>
  <c r="Q12"/>
  <c r="D13"/>
  <c r="F13"/>
  <c r="G13"/>
  <c r="H13"/>
  <c r="I13"/>
  <c r="A13" s="1"/>
  <c r="J13"/>
  <c r="K13"/>
  <c r="L13"/>
  <c r="M13"/>
  <c r="N13"/>
  <c r="O13"/>
  <c r="P13"/>
  <c r="Q13"/>
  <c r="D14"/>
  <c r="F14"/>
  <c r="G14"/>
  <c r="H14"/>
  <c r="I14"/>
  <c r="A14" s="1"/>
  <c r="J14"/>
  <c r="K14"/>
  <c r="L14"/>
  <c r="M14"/>
  <c r="N14"/>
  <c r="O14"/>
  <c r="P14"/>
  <c r="Q14"/>
  <c r="D15"/>
  <c r="F15"/>
  <c r="G15"/>
  <c r="H15"/>
  <c r="I15"/>
  <c r="A15" s="1"/>
  <c r="J15"/>
  <c r="K15"/>
  <c r="L15"/>
  <c r="M15"/>
  <c r="N15"/>
  <c r="O15"/>
  <c r="P15"/>
  <c r="Q15"/>
  <c r="D16"/>
  <c r="F16"/>
  <c r="G16"/>
  <c r="H16"/>
  <c r="I16"/>
  <c r="A16" s="1"/>
  <c r="J16"/>
  <c r="K16"/>
  <c r="L16"/>
  <c r="M16"/>
  <c r="N16"/>
  <c r="O16"/>
  <c r="P16"/>
  <c r="Q16"/>
  <c r="D17"/>
  <c r="F17"/>
  <c r="G17"/>
  <c r="H17"/>
  <c r="I17"/>
  <c r="A17" s="1"/>
  <c r="J17"/>
  <c r="K17"/>
  <c r="L17"/>
  <c r="M17"/>
  <c r="N17"/>
  <c r="O17"/>
  <c r="P17"/>
  <c r="Q17"/>
  <c r="D18"/>
  <c r="F18"/>
  <c r="G18"/>
  <c r="H18"/>
  <c r="I18"/>
  <c r="A18" s="1"/>
  <c r="J18"/>
  <c r="K18"/>
  <c r="L18"/>
  <c r="M18"/>
  <c r="N18"/>
  <c r="O18"/>
  <c r="P18"/>
  <c r="Q18"/>
  <c r="D19"/>
  <c r="F19"/>
  <c r="G19"/>
  <c r="H19"/>
  <c r="I19"/>
  <c r="A19" s="1"/>
  <c r="J19"/>
  <c r="K19"/>
  <c r="L19"/>
  <c r="M19"/>
  <c r="N19"/>
  <c r="O19"/>
  <c r="P19"/>
  <c r="Q19"/>
  <c r="D20"/>
  <c r="F20"/>
  <c r="G20"/>
  <c r="H20"/>
  <c r="I20"/>
  <c r="A20" s="1"/>
  <c r="J20"/>
  <c r="K20"/>
  <c r="L20"/>
  <c r="M20"/>
  <c r="N20"/>
  <c r="O20"/>
  <c r="P20"/>
  <c r="Q20"/>
  <c r="D21"/>
  <c r="F21"/>
  <c r="G21"/>
  <c r="H21"/>
  <c r="I21"/>
  <c r="A21" s="1"/>
  <c r="J21"/>
  <c r="K21"/>
  <c r="L21"/>
  <c r="M21"/>
  <c r="N21"/>
  <c r="O21"/>
  <c r="P21"/>
  <c r="Q21"/>
  <c r="D22"/>
  <c r="F22"/>
  <c r="G22"/>
  <c r="H22"/>
  <c r="I22"/>
  <c r="A22" s="1"/>
  <c r="J22"/>
  <c r="K22"/>
  <c r="L22"/>
  <c r="M22"/>
  <c r="N22"/>
  <c r="O22"/>
  <c r="P22"/>
  <c r="Q22"/>
  <c r="D23"/>
  <c r="F23"/>
  <c r="G23"/>
  <c r="H23"/>
  <c r="I23"/>
  <c r="A23" s="1"/>
  <c r="J23"/>
  <c r="K23"/>
  <c r="L23"/>
  <c r="M23"/>
  <c r="N23"/>
  <c r="O23"/>
  <c r="P23"/>
  <c r="Q23"/>
  <c r="D24"/>
  <c r="F24"/>
  <c r="G24"/>
  <c r="H24"/>
  <c r="I24"/>
  <c r="A24" s="1"/>
  <c r="J24"/>
  <c r="K24"/>
  <c r="L24"/>
  <c r="M24"/>
  <c r="N24"/>
  <c r="O24"/>
  <c r="P24"/>
  <c r="Q24"/>
  <c r="D25"/>
  <c r="F25"/>
  <c r="G25"/>
  <c r="H25"/>
  <c r="I25"/>
  <c r="A25" s="1"/>
  <c r="J25"/>
  <c r="K25"/>
  <c r="L25"/>
  <c r="M25"/>
  <c r="N25"/>
  <c r="O25"/>
  <c r="P25"/>
  <c r="Q25"/>
  <c r="D26"/>
  <c r="F26"/>
  <c r="G26"/>
  <c r="H26"/>
  <c r="I26"/>
  <c r="A26" s="1"/>
  <c r="J26"/>
  <c r="K26"/>
  <c r="L26"/>
  <c r="M26"/>
  <c r="N26"/>
  <c r="O26"/>
  <c r="P26"/>
  <c r="Q26"/>
  <c r="D27"/>
  <c r="F27"/>
  <c r="G27"/>
  <c r="H27"/>
  <c r="I27"/>
  <c r="A27" s="1"/>
  <c r="J27"/>
  <c r="K27"/>
  <c r="L27"/>
  <c r="M27"/>
  <c r="N27"/>
  <c r="O27"/>
  <c r="P27"/>
  <c r="Q27"/>
  <c r="D28"/>
  <c r="F28"/>
  <c r="G28"/>
  <c r="H28"/>
  <c r="I28"/>
  <c r="A28" s="1"/>
  <c r="J28"/>
  <c r="K28"/>
  <c r="L28"/>
  <c r="M28"/>
  <c r="N28"/>
  <c r="O28"/>
  <c r="P28"/>
  <c r="Q28"/>
  <c r="D29"/>
  <c r="F29"/>
  <c r="G29"/>
  <c r="H29"/>
  <c r="I29"/>
  <c r="A29" s="1"/>
  <c r="J29"/>
  <c r="K29"/>
  <c r="L29"/>
  <c r="M29"/>
  <c r="N29"/>
  <c r="O29"/>
  <c r="P29"/>
  <c r="Q29"/>
  <c r="D30"/>
  <c r="F30"/>
  <c r="G30"/>
  <c r="H30"/>
  <c r="I30"/>
  <c r="A30" s="1"/>
  <c r="J30"/>
  <c r="K30"/>
  <c r="L30"/>
  <c r="M30"/>
  <c r="N30"/>
  <c r="O30"/>
  <c r="P30"/>
  <c r="Q30"/>
  <c r="D31"/>
  <c r="F31"/>
  <c r="G31"/>
  <c r="H31"/>
  <c r="I31"/>
  <c r="A31" s="1"/>
  <c r="J31"/>
  <c r="K31"/>
  <c r="L31"/>
  <c r="M31"/>
  <c r="N31"/>
  <c r="O31"/>
  <c r="P31"/>
  <c r="Q31"/>
  <c r="D32"/>
  <c r="F32"/>
  <c r="G32"/>
  <c r="H32"/>
  <c r="I32"/>
  <c r="A32" s="1"/>
  <c r="J32"/>
  <c r="K32"/>
  <c r="L32"/>
  <c r="M32"/>
  <c r="N32"/>
  <c r="O32"/>
  <c r="P32"/>
  <c r="Q3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K4" i="5"/>
  <c r="X4"/>
  <c r="J1" i="6" s="1"/>
  <c r="Y4" i="5"/>
  <c r="K1" i="6" s="1"/>
  <c r="Z4" i="5"/>
  <c r="L1" i="6" s="1"/>
  <c r="X5" i="5"/>
  <c r="J2" i="6" s="1"/>
  <c r="Y5" i="5"/>
  <c r="K2" i="6" s="1"/>
  <c r="Z5" i="5"/>
  <c r="L2" i="6" s="1"/>
  <c r="X6" i="5"/>
  <c r="Y6"/>
  <c r="K3" i="6" s="1"/>
  <c r="Z6" i="5"/>
  <c r="L3" i="6" s="1"/>
  <c r="X7" i="5"/>
  <c r="J4" i="6" s="1"/>
  <c r="Y7" i="5"/>
  <c r="K4" i="6" s="1"/>
  <c r="Z7" i="5"/>
  <c r="L4" i="6" s="1"/>
  <c r="X8" i="5"/>
  <c r="Y8"/>
  <c r="K5" i="6" s="1"/>
  <c r="Z8" i="5"/>
  <c r="L5" i="6" s="1"/>
  <c r="X9" i="5"/>
  <c r="J6" i="6" s="1"/>
  <c r="Y9" i="5"/>
  <c r="K6" i="6" s="1"/>
  <c r="Z9" i="5"/>
  <c r="L6" i="6" s="1"/>
  <c r="X10" i="5"/>
  <c r="Y10"/>
  <c r="K7" i="6" s="1"/>
  <c r="Z10" i="5"/>
  <c r="L7" i="6" s="1"/>
  <c r="X11" i="5"/>
  <c r="J8" i="6" s="1"/>
  <c r="Y11" i="5"/>
  <c r="K8" i="6" s="1"/>
  <c r="Z11" i="5"/>
  <c r="L8" i="6" s="1"/>
  <c r="X12" i="5"/>
  <c r="Y12"/>
  <c r="K9" i="6" s="1"/>
  <c r="Z12" i="5"/>
  <c r="L9" i="6" s="1"/>
  <c r="B5" i="5"/>
  <c r="D2" i="6" s="1"/>
  <c r="B6" i="5"/>
  <c r="D3" i="6" s="1"/>
  <c r="B7" i="5"/>
  <c r="D4" i="6" s="1"/>
  <c r="B8" i="5"/>
  <c r="D5" i="6" s="1"/>
  <c r="B9" i="5"/>
  <c r="D6" i="6" s="1"/>
  <c r="B10" i="5"/>
  <c r="D7" i="6" s="1"/>
  <c r="B11" i="5"/>
  <c r="D8" i="6" s="1"/>
  <c r="B12" i="5"/>
  <c r="D9" i="6" s="1"/>
  <c r="B4" i="5"/>
  <c r="D1" i="6" s="1"/>
  <c r="A5" i="5"/>
  <c r="C2" i="6" s="1"/>
  <c r="A6" i="5"/>
  <c r="C3" i="6" s="1"/>
  <c r="A7" i="5"/>
  <c r="C4" i="6" s="1"/>
  <c r="A8" i="5"/>
  <c r="C5" i="6" s="1"/>
  <c r="A9" i="5"/>
  <c r="C6" i="6" s="1"/>
  <c r="A10" i="5"/>
  <c r="C7" i="6" s="1"/>
  <c r="A11" i="5"/>
  <c r="C8" i="6" s="1"/>
  <c r="A12" i="5"/>
  <c r="C9" i="6" s="1"/>
  <c r="A4" i="5"/>
  <c r="C1" i="6" s="1"/>
  <c r="W4" i="5"/>
  <c r="S4"/>
  <c r="O4"/>
  <c r="A1" i="1" l="1"/>
  <c r="AA8" i="5"/>
  <c r="M5" i="6" s="1"/>
  <c r="AA12" i="5"/>
  <c r="M9" i="6" s="1"/>
  <c r="AA10" i="5"/>
  <c r="M7" i="6" s="1"/>
  <c r="AA6" i="5"/>
  <c r="M3" i="6" s="1"/>
  <c r="J3"/>
  <c r="J9"/>
  <c r="J7"/>
  <c r="J5"/>
  <c r="AA11" i="5"/>
  <c r="M8" i="6" s="1"/>
  <c r="AA9" i="5"/>
  <c r="M6" i="6" s="1"/>
  <c r="AA7" i="5"/>
  <c r="M4" i="6" s="1"/>
  <c r="AA5" i="5"/>
  <c r="M2" i="6" s="1"/>
  <c r="AA4" i="5"/>
  <c r="M1" i="6" s="1"/>
  <c r="W4" i="1" l="1"/>
  <c r="S4"/>
  <c r="O4"/>
  <c r="K4"/>
  <c r="D5"/>
  <c r="E5"/>
  <c r="F5"/>
  <c r="D6"/>
  <c r="E6"/>
  <c r="AC6" i="5" s="1"/>
  <c r="F6" i="1"/>
  <c r="D7"/>
  <c r="E7"/>
  <c r="F7"/>
  <c r="D8"/>
  <c r="E8"/>
  <c r="F8"/>
  <c r="D9"/>
  <c r="E9"/>
  <c r="F9"/>
  <c r="D10"/>
  <c r="E10"/>
  <c r="F10"/>
  <c r="D11"/>
  <c r="E11"/>
  <c r="F11"/>
  <c r="D12"/>
  <c r="E12"/>
  <c r="F12"/>
  <c r="E4"/>
  <c r="F4"/>
  <c r="D4"/>
  <c r="AB4" i="5" s="1"/>
  <c r="E6" l="1"/>
  <c r="G3" i="6" s="1"/>
  <c r="O3"/>
  <c r="D4" i="5"/>
  <c r="F1" i="6" s="1"/>
  <c r="N1"/>
  <c r="AD4" i="5"/>
  <c r="AD12"/>
  <c r="AB12"/>
  <c r="AC11"/>
  <c r="AD10"/>
  <c r="AB10"/>
  <c r="AC9"/>
  <c r="AD8"/>
  <c r="AB8"/>
  <c r="AC7"/>
  <c r="AD6"/>
  <c r="AB6"/>
  <c r="AC5"/>
  <c r="AC4"/>
  <c r="AC12"/>
  <c r="AD11"/>
  <c r="AB11"/>
  <c r="AC10"/>
  <c r="AD9"/>
  <c r="AB9"/>
  <c r="AC8"/>
  <c r="AD7"/>
  <c r="AB7"/>
  <c r="AD5"/>
  <c r="AB5"/>
  <c r="G4" i="1"/>
  <c r="G6"/>
  <c r="G8"/>
  <c r="G12"/>
  <c r="G7"/>
  <c r="G5"/>
  <c r="G11"/>
  <c r="G10"/>
  <c r="G9"/>
  <c r="D5" i="5" l="1"/>
  <c r="F2" i="6" s="1"/>
  <c r="N2"/>
  <c r="E12" i="5"/>
  <c r="G9" i="6" s="1"/>
  <c r="O9"/>
  <c r="E9" i="5"/>
  <c r="G6" i="6" s="1"/>
  <c r="O6"/>
  <c r="F4" i="5"/>
  <c r="H1" i="6" s="1"/>
  <c r="P1"/>
  <c r="D7" i="5"/>
  <c r="F4" i="6" s="1"/>
  <c r="N4"/>
  <c r="E8" i="5"/>
  <c r="G5" i="6" s="1"/>
  <c r="O5"/>
  <c r="F9" i="5"/>
  <c r="H6" i="6" s="1"/>
  <c r="P6"/>
  <c r="D11" i="5"/>
  <c r="F8" i="6" s="1"/>
  <c r="N8"/>
  <c r="E5" i="5"/>
  <c r="G2" i="6" s="1"/>
  <c r="O2"/>
  <c r="F6" i="5"/>
  <c r="H3" i="6" s="1"/>
  <c r="P3"/>
  <c r="D8" i="5"/>
  <c r="F5" i="6" s="1"/>
  <c r="N5"/>
  <c r="F10" i="5"/>
  <c r="H7" i="6" s="1"/>
  <c r="P7"/>
  <c r="D12" i="5"/>
  <c r="F9" i="6" s="1"/>
  <c r="N9"/>
  <c r="F5" i="5"/>
  <c r="H2" i="6" s="1"/>
  <c r="P2"/>
  <c r="F7" i="5"/>
  <c r="H4" i="6" s="1"/>
  <c r="P4"/>
  <c r="D9" i="5"/>
  <c r="F6" i="6" s="1"/>
  <c r="N6"/>
  <c r="E10" i="5"/>
  <c r="G7" i="6" s="1"/>
  <c r="O7"/>
  <c r="F11" i="5"/>
  <c r="H8" i="6" s="1"/>
  <c r="P8"/>
  <c r="E4" i="5"/>
  <c r="G1" i="6" s="1"/>
  <c r="O1"/>
  <c r="D6" i="5"/>
  <c r="F3" i="6" s="1"/>
  <c r="N3"/>
  <c r="E7" i="5"/>
  <c r="G4" i="6" s="1"/>
  <c r="O4"/>
  <c r="F8" i="5"/>
  <c r="H5" i="6" s="1"/>
  <c r="P5"/>
  <c r="D10" i="5"/>
  <c r="F7" i="6" s="1"/>
  <c r="N7"/>
  <c r="E11" i="5"/>
  <c r="G8" i="6" s="1"/>
  <c r="O8"/>
  <c r="F12" i="5"/>
  <c r="H9" i="6" s="1"/>
  <c r="P9"/>
  <c r="AE10" i="5"/>
  <c r="AE5"/>
  <c r="AE12"/>
  <c r="AE9"/>
  <c r="AE11"/>
  <c r="AE7"/>
  <c r="AE8"/>
  <c r="AE6"/>
  <c r="AE4"/>
  <c r="G8" l="1"/>
  <c r="I5" i="6" s="1"/>
  <c r="A5" s="1"/>
  <c r="Q5"/>
  <c r="G10" i="5"/>
  <c r="I7" i="6" s="1"/>
  <c r="A7" s="1"/>
  <c r="Q7"/>
  <c r="G4" i="5"/>
  <c r="I1" i="6" s="1"/>
  <c r="A1" s="1"/>
  <c r="Q1"/>
  <c r="G11" i="5"/>
  <c r="I8" i="6" s="1"/>
  <c r="A8" s="1"/>
  <c r="Q8"/>
  <c r="G12" i="5"/>
  <c r="I9" i="6" s="1"/>
  <c r="A9" s="1"/>
  <c r="Q9"/>
  <c r="G6" i="5"/>
  <c r="I3" i="6" s="1"/>
  <c r="A3" s="1"/>
  <c r="Q3"/>
  <c r="G7" i="5"/>
  <c r="I4" i="6" s="1"/>
  <c r="A4" s="1"/>
  <c r="Q4"/>
  <c r="G9" i="5"/>
  <c r="I6" i="6" s="1"/>
  <c r="A6" s="1"/>
  <c r="Q6"/>
  <c r="G5" i="5"/>
  <c r="I2" i="6" s="1"/>
  <c r="A2" s="1"/>
  <c r="Q2"/>
  <c r="AM2"/>
  <c r="AD6"/>
  <c r="AH11"/>
  <c r="AL16"/>
  <c r="AD22"/>
  <c r="AH27"/>
  <c r="AL32"/>
  <c r="Y1"/>
  <c r="AE5"/>
  <c r="AA14"/>
  <c r="AM15"/>
  <c r="AB4"/>
  <c r="AF9"/>
  <c r="AJ14"/>
  <c r="AB20"/>
  <c r="AF25"/>
  <c r="AJ30"/>
  <c r="Z23"/>
  <c r="AC3"/>
  <c r="AG8"/>
  <c r="AK13"/>
  <c r="AC19"/>
  <c r="AG24"/>
  <c r="AK29"/>
  <c r="Y26"/>
  <c r="AI13"/>
  <c r="AI24"/>
  <c r="Y18"/>
  <c r="AE26"/>
  <c r="Y9"/>
  <c r="AM8"/>
  <c r="AD5"/>
  <c r="AH10"/>
  <c r="AL15"/>
  <c r="AD21"/>
  <c r="AH26"/>
  <c r="AL31"/>
  <c r="Y21"/>
  <c r="AE4"/>
  <c r="AA12"/>
  <c r="AM21"/>
  <c r="AB3"/>
  <c r="AF8"/>
  <c r="AJ13"/>
  <c r="AB19"/>
  <c r="AF24"/>
  <c r="AJ29"/>
  <c r="Y30"/>
  <c r="AC2"/>
  <c r="AG7"/>
  <c r="AK12"/>
  <c r="AC18"/>
  <c r="AG23"/>
  <c r="AK28"/>
  <c r="Z12"/>
  <c r="AI11"/>
  <c r="AI22"/>
  <c r="Z29"/>
  <c r="AE24"/>
  <c r="Y4"/>
  <c r="AJ23"/>
  <c r="Y31"/>
  <c r="AG5"/>
  <c r="AC16"/>
  <c r="AM6"/>
  <c r="AH5"/>
  <c r="AL10"/>
  <c r="AD16"/>
  <c r="AH21"/>
  <c r="AL26"/>
  <c r="AD32"/>
  <c r="Y5"/>
  <c r="AI4"/>
  <c r="AI12"/>
  <c r="AM19"/>
  <c r="AF3"/>
  <c r="AJ8"/>
  <c r="AB14"/>
  <c r="AF19"/>
  <c r="AJ24"/>
  <c r="AB30"/>
  <c r="Y14"/>
  <c r="AG2"/>
  <c r="AK7"/>
  <c r="AC13"/>
  <c r="AG18"/>
  <c r="AK23"/>
  <c r="AC29"/>
  <c r="Y27"/>
  <c r="AE12"/>
  <c r="AE23"/>
  <c r="Z20"/>
  <c r="AA25"/>
  <c r="Z5"/>
  <c r="AM12"/>
  <c r="AH4"/>
  <c r="AL9"/>
  <c r="AD15"/>
  <c r="AH20"/>
  <c r="AL25"/>
  <c r="AD31"/>
  <c r="Z22"/>
  <c r="AI3"/>
  <c r="AI10"/>
  <c r="AM25"/>
  <c r="AF2"/>
  <c r="AJ7"/>
  <c r="AB13"/>
  <c r="AF22"/>
  <c r="Z4"/>
  <c r="AK6"/>
  <c r="AG17"/>
  <c r="AC28"/>
  <c r="AE10"/>
  <c r="AA32"/>
  <c r="Z13"/>
  <c r="AK26"/>
  <c r="AI7"/>
  <c r="AE29"/>
  <c r="AM26"/>
  <c r="AD2"/>
  <c r="AH7"/>
  <c r="AL12"/>
  <c r="AD18"/>
  <c r="AH23"/>
  <c r="AL28"/>
  <c r="Y3"/>
  <c r="AE1"/>
  <c r="AI6"/>
  <c r="AI16"/>
  <c r="AM7"/>
  <c r="AF5"/>
  <c r="AJ10"/>
  <c r="AB16"/>
  <c r="AF21"/>
  <c r="AJ26"/>
  <c r="AB32"/>
  <c r="Y13"/>
  <c r="AG4"/>
  <c r="AK9"/>
  <c r="AC15"/>
  <c r="AG20"/>
  <c r="AK25"/>
  <c r="AC31"/>
  <c r="Z26"/>
  <c r="AE16"/>
  <c r="AE27"/>
  <c r="AE18"/>
  <c r="AA29"/>
  <c r="AM32"/>
  <c r="AD1"/>
  <c r="AH6"/>
  <c r="AL11"/>
  <c r="AD17"/>
  <c r="AH22"/>
  <c r="AL27"/>
  <c r="Z2"/>
  <c r="Y25"/>
  <c r="AI5"/>
  <c r="AI14"/>
  <c r="AM13"/>
  <c r="AF4"/>
  <c r="AJ9"/>
  <c r="AB15"/>
  <c r="AF20"/>
  <c r="AJ25"/>
  <c r="AB31"/>
  <c r="Z30"/>
  <c r="AG3"/>
  <c r="AK8"/>
  <c r="AC14"/>
  <c r="AG19"/>
  <c r="AK24"/>
  <c r="AC30"/>
  <c r="Y10"/>
  <c r="AE14"/>
  <c r="AE25"/>
  <c r="Z27"/>
  <c r="AA27"/>
  <c r="AJ15"/>
  <c r="AF26"/>
  <c r="Y29"/>
  <c r="AC8"/>
  <c r="AM30"/>
  <c r="AH1"/>
  <c r="AL6"/>
  <c r="AD12"/>
  <c r="AH17"/>
  <c r="AL22"/>
  <c r="AD28"/>
  <c r="Z17"/>
  <c r="Y32"/>
  <c r="AA6"/>
  <c r="AE15"/>
  <c r="AM11"/>
  <c r="AJ4"/>
  <c r="AB10"/>
  <c r="AF15"/>
  <c r="AJ20"/>
  <c r="AB26"/>
  <c r="AF31"/>
  <c r="Z14"/>
  <c r="AK3"/>
  <c r="AC9"/>
  <c r="AG14"/>
  <c r="AK19"/>
  <c r="AC25"/>
  <c r="AG30"/>
  <c r="Z8"/>
  <c r="AA15"/>
  <c r="AA26"/>
  <c r="Z18"/>
  <c r="AI27"/>
  <c r="Z11"/>
  <c r="AM4"/>
  <c r="AL5"/>
  <c r="AD11"/>
  <c r="AH16"/>
  <c r="AL21"/>
  <c r="AD27"/>
  <c r="AH32"/>
  <c r="Y20"/>
  <c r="AA5"/>
  <c r="AE13"/>
  <c r="AM17"/>
  <c r="AJ3"/>
  <c r="AB9"/>
  <c r="AF14"/>
  <c r="AB25"/>
  <c r="Z3"/>
  <c r="AG9"/>
  <c r="AC20"/>
  <c r="AK30"/>
  <c r="AI15"/>
  <c r="Z1"/>
  <c r="AK18"/>
  <c r="AG29"/>
  <c r="AM18"/>
  <c r="AH3"/>
  <c r="AL8"/>
  <c r="AD14"/>
  <c r="AH19"/>
  <c r="AL24"/>
  <c r="AD30"/>
  <c r="Z9"/>
  <c r="AI2"/>
  <c r="AI8"/>
  <c r="AM31"/>
  <c r="AF1"/>
  <c r="AJ6"/>
  <c r="AB12"/>
  <c r="AF17"/>
  <c r="AJ22"/>
  <c r="AB28"/>
  <c r="Z25"/>
  <c r="Y17"/>
  <c r="AK5"/>
  <c r="AC11"/>
  <c r="AG16"/>
  <c r="AK21"/>
  <c r="AC27"/>
  <c r="AG32"/>
  <c r="AE8"/>
  <c r="AE19"/>
  <c r="AA30"/>
  <c r="AA21"/>
  <c r="AI31"/>
  <c r="AM24"/>
  <c r="AH2"/>
  <c r="AL7"/>
  <c r="AD13"/>
  <c r="AH18"/>
  <c r="AL23"/>
  <c r="AD29"/>
  <c r="Y23"/>
  <c r="AI1"/>
  <c r="AA7"/>
  <c r="AE17"/>
  <c r="AM5"/>
  <c r="AJ5"/>
  <c r="AB11"/>
  <c r="AF16"/>
  <c r="AJ21"/>
  <c r="AB27"/>
  <c r="AF32"/>
  <c r="Y28"/>
  <c r="AK4"/>
  <c r="AC10"/>
  <c r="AG15"/>
  <c r="AK20"/>
  <c r="AC26"/>
  <c r="AG31"/>
  <c r="Y2"/>
  <c r="AA17"/>
  <c r="AA28"/>
  <c r="AA19"/>
  <c r="AI29"/>
  <c r="AF18"/>
  <c r="AB29"/>
  <c r="AG1"/>
  <c r="AK10"/>
  <c r="AM22"/>
  <c r="AL2"/>
  <c r="AD8"/>
  <c r="AH13"/>
  <c r="AL18"/>
  <c r="AD24"/>
  <c r="AH29"/>
  <c r="Y6"/>
  <c r="AA2"/>
  <c r="AE7"/>
  <c r="AA18"/>
  <c r="AM3"/>
  <c r="AB6"/>
  <c r="AF11"/>
  <c r="AJ16"/>
  <c r="AB22"/>
  <c r="AF27"/>
  <c r="AJ32"/>
  <c r="Y12"/>
  <c r="AC5"/>
  <c r="AG10"/>
  <c r="AK15"/>
  <c r="AC21"/>
  <c r="AG26"/>
  <c r="AK31"/>
  <c r="Y24"/>
  <c r="AI17"/>
  <c r="AI28"/>
  <c r="AI19"/>
  <c r="AE30"/>
  <c r="AM28"/>
  <c r="AL1"/>
  <c r="AD7"/>
  <c r="AH12"/>
  <c r="AL17"/>
  <c r="AD23"/>
  <c r="AH28"/>
  <c r="Z24"/>
  <c r="AA1"/>
  <c r="AE6"/>
  <c r="AA16"/>
  <c r="AM9"/>
  <c r="AB5"/>
  <c r="AF10"/>
  <c r="AB17"/>
  <c r="AJ27"/>
  <c r="Z10"/>
  <c r="AC12"/>
  <c r="AK22"/>
  <c r="Z21"/>
  <c r="AE21"/>
  <c r="AA23"/>
  <c r="AG21"/>
  <c r="AC32"/>
  <c r="AI18"/>
  <c r="AE20"/>
  <c r="AM10"/>
  <c r="AL4"/>
  <c r="AD10"/>
  <c r="AH15"/>
  <c r="AL20"/>
  <c r="AD26"/>
  <c r="AH31"/>
  <c r="Y7"/>
  <c r="AA4"/>
  <c r="AE11"/>
  <c r="AM23"/>
  <c r="AJ2"/>
  <c r="AB8"/>
  <c r="AF13"/>
  <c r="AJ18"/>
  <c r="AB24"/>
  <c r="AF29"/>
  <c r="Y15"/>
  <c r="AK1"/>
  <c r="AC7"/>
  <c r="AG12"/>
  <c r="AK17"/>
  <c r="AC23"/>
  <c r="AG28"/>
  <c r="Z28"/>
  <c r="AA11"/>
  <c r="AA22"/>
  <c r="AI32"/>
  <c r="AI23"/>
  <c r="Y8"/>
  <c r="AM16"/>
  <c r="AL3"/>
  <c r="AD9"/>
  <c r="AH14"/>
  <c r="AL19"/>
  <c r="AD25"/>
  <c r="AH30"/>
  <c r="Z31"/>
  <c r="AA3"/>
  <c r="AE9"/>
  <c r="AM29"/>
  <c r="AJ1"/>
  <c r="AB7"/>
  <c r="AF12"/>
  <c r="AJ17"/>
  <c r="AB23"/>
  <c r="AF28"/>
  <c r="Z32"/>
  <c r="Y16"/>
  <c r="AC6"/>
  <c r="AG11"/>
  <c r="AK16"/>
  <c r="AC22"/>
  <c r="AG27"/>
  <c r="AK32"/>
  <c r="AA9"/>
  <c r="AA20"/>
  <c r="AI30"/>
  <c r="AI21"/>
  <c r="AE32"/>
  <c r="AB21"/>
  <c r="AJ31"/>
  <c r="AK2"/>
  <c r="AG13"/>
  <c r="AM14"/>
  <c r="AD4"/>
  <c r="AH9"/>
  <c r="AL14"/>
  <c r="AD20"/>
  <c r="AH25"/>
  <c r="AL30"/>
  <c r="Z15"/>
  <c r="AE3"/>
  <c r="AA10"/>
  <c r="AM27"/>
  <c r="AB2"/>
  <c r="AF7"/>
  <c r="AJ12"/>
  <c r="AB18"/>
  <c r="AF23"/>
  <c r="AJ28"/>
  <c r="Z16"/>
  <c r="AC1"/>
  <c r="AG6"/>
  <c r="AK11"/>
  <c r="AC17"/>
  <c r="AG22"/>
  <c r="AK27"/>
  <c r="Z7"/>
  <c r="AI9"/>
  <c r="AI20"/>
  <c r="AE31"/>
  <c r="AE22"/>
  <c r="Z6"/>
  <c r="AM20"/>
  <c r="AD3"/>
  <c r="AH8"/>
  <c r="AL13"/>
  <c r="AD19"/>
  <c r="AH24"/>
  <c r="AL29"/>
  <c r="Y22"/>
  <c r="AE2"/>
  <c r="AA8"/>
  <c r="AM1"/>
  <c r="AB1"/>
  <c r="AF6"/>
  <c r="AJ11"/>
  <c r="AJ19"/>
  <c r="AF30"/>
  <c r="AC4"/>
  <c r="AK14"/>
  <c r="AG25"/>
  <c r="Z19"/>
  <c r="AI26"/>
  <c r="AE28"/>
  <c r="AC24"/>
  <c r="Y11"/>
  <c r="AA24"/>
  <c r="AI25"/>
  <c r="AA13"/>
  <c r="Y19"/>
  <c r="AA31"/>
  <c r="I8" i="7" l="1"/>
  <c r="B16"/>
  <c r="L10"/>
  <c r="C14"/>
  <c r="D16"/>
  <c r="D4"/>
  <c r="L18"/>
  <c r="P13"/>
  <c r="F17"/>
  <c r="N15"/>
  <c r="J12"/>
  <c r="F9"/>
  <c r="N7"/>
  <c r="D13"/>
  <c r="D6"/>
  <c r="D7"/>
  <c r="I17"/>
  <c r="M16"/>
  <c r="E14"/>
  <c r="I13"/>
  <c r="M12"/>
  <c r="E10"/>
  <c r="I9"/>
  <c r="M8"/>
  <c r="E6"/>
  <c r="I5"/>
  <c r="M4"/>
  <c r="H12"/>
  <c r="H4"/>
  <c r="B19"/>
  <c r="P16"/>
  <c r="L13"/>
  <c r="B11"/>
  <c r="P9"/>
  <c r="B8"/>
  <c r="L6"/>
  <c r="P5"/>
  <c r="B4"/>
  <c r="K19"/>
  <c r="O18"/>
  <c r="G16"/>
  <c r="K15"/>
  <c r="O14"/>
  <c r="G12"/>
  <c r="K11"/>
  <c r="O10"/>
  <c r="G8"/>
  <c r="K7"/>
  <c r="O6"/>
  <c r="G4"/>
  <c r="H7"/>
  <c r="H15"/>
  <c r="D14"/>
  <c r="D8"/>
  <c r="D9"/>
  <c r="B18"/>
  <c r="P15"/>
  <c r="L12"/>
  <c r="D11"/>
  <c r="D10"/>
  <c r="F18"/>
  <c r="J17"/>
  <c r="N16"/>
  <c r="F14"/>
  <c r="J13"/>
  <c r="N12"/>
  <c r="F10"/>
  <c r="J9"/>
  <c r="N8"/>
  <c r="F6"/>
  <c r="J5"/>
  <c r="N4"/>
  <c r="C15"/>
  <c r="D17"/>
  <c r="C17"/>
  <c r="D19"/>
  <c r="E19"/>
  <c r="I18"/>
  <c r="M17"/>
  <c r="E15"/>
  <c r="I14"/>
  <c r="M13"/>
  <c r="E11"/>
  <c r="I10"/>
  <c r="M9"/>
  <c r="E7"/>
  <c r="I6"/>
  <c r="M5"/>
  <c r="H6"/>
  <c r="H14"/>
  <c r="P18"/>
  <c r="L15"/>
  <c r="B13"/>
  <c r="P10"/>
  <c r="B9"/>
  <c r="L7"/>
  <c r="P6"/>
  <c r="B5"/>
  <c r="A5" s="1"/>
  <c r="C8"/>
  <c r="D18"/>
  <c r="C9"/>
  <c r="O19"/>
  <c r="G17"/>
  <c r="K16"/>
  <c r="O15"/>
  <c r="G13"/>
  <c r="K12"/>
  <c r="O11"/>
  <c r="G9"/>
  <c r="K8"/>
  <c r="O7"/>
  <c r="G5"/>
  <c r="K4"/>
  <c r="H9"/>
  <c r="H17"/>
  <c r="N19"/>
  <c r="J16"/>
  <c r="F13"/>
  <c r="N11"/>
  <c r="J8"/>
  <c r="F5"/>
  <c r="J4"/>
  <c r="E18"/>
  <c r="C7"/>
  <c r="P17"/>
  <c r="L14"/>
  <c r="B12"/>
  <c r="C5"/>
  <c r="C13"/>
  <c r="D15"/>
  <c r="F19"/>
  <c r="J18"/>
  <c r="N17"/>
  <c r="F15"/>
  <c r="J14"/>
  <c r="N13"/>
  <c r="F11"/>
  <c r="J10"/>
  <c r="N9"/>
  <c r="F7"/>
  <c r="J6"/>
  <c r="N5"/>
  <c r="C19"/>
  <c r="I19"/>
  <c r="M18"/>
  <c r="E16"/>
  <c r="I15"/>
  <c r="M14"/>
  <c r="E12"/>
  <c r="I11"/>
  <c r="M10"/>
  <c r="E8"/>
  <c r="I7"/>
  <c r="M6"/>
  <c r="E4"/>
  <c r="H8"/>
  <c r="H16"/>
  <c r="L17"/>
  <c r="B15"/>
  <c r="P12"/>
  <c r="B10"/>
  <c r="L8"/>
  <c r="P7"/>
  <c r="B6"/>
  <c r="A6" s="1"/>
  <c r="L4"/>
  <c r="D5"/>
  <c r="G18"/>
  <c r="K17"/>
  <c r="O16"/>
  <c r="G14"/>
  <c r="K13"/>
  <c r="O12"/>
  <c r="G10"/>
  <c r="K9"/>
  <c r="O8"/>
  <c r="G6"/>
  <c r="K5"/>
  <c r="O4"/>
  <c r="H11"/>
  <c r="H19"/>
  <c r="C12"/>
  <c r="C11"/>
  <c r="P19"/>
  <c r="L16"/>
  <c r="B14"/>
  <c r="P11"/>
  <c r="J19"/>
  <c r="N18"/>
  <c r="F16"/>
  <c r="J15"/>
  <c r="N14"/>
  <c r="F12"/>
  <c r="J11"/>
  <c r="N10"/>
  <c r="F8"/>
  <c r="J7"/>
  <c r="N6"/>
  <c r="F4"/>
  <c r="C16"/>
  <c r="C18"/>
  <c r="M19"/>
  <c r="E17"/>
  <c r="I16"/>
  <c r="M15"/>
  <c r="E13"/>
  <c r="I12"/>
  <c r="M11"/>
  <c r="E9"/>
  <c r="M7"/>
  <c r="E5"/>
  <c r="I4"/>
  <c r="H10"/>
  <c r="H18"/>
  <c r="L19"/>
  <c r="B17"/>
  <c r="P14"/>
  <c r="L11"/>
  <c r="L9"/>
  <c r="P8"/>
  <c r="B7"/>
  <c r="A7" s="1"/>
  <c r="L5"/>
  <c r="P4"/>
  <c r="C4"/>
  <c r="C10"/>
  <c r="D12"/>
  <c r="C6"/>
  <c r="G19"/>
  <c r="K18"/>
  <c r="O17"/>
  <c r="G15"/>
  <c r="K14"/>
  <c r="O13"/>
  <c r="G11"/>
  <c r="K10"/>
  <c r="O9"/>
  <c r="G7"/>
  <c r="K6"/>
  <c r="O5"/>
  <c r="H5"/>
  <c r="H13"/>
  <c r="A17" l="1"/>
  <c r="A18"/>
  <c r="A19"/>
  <c r="A16"/>
  <c r="A14"/>
  <c r="A15"/>
  <c r="A13"/>
  <c r="A9"/>
  <c r="A10"/>
  <c r="A12"/>
  <c r="A8"/>
  <c r="A11"/>
</calcChain>
</file>

<file path=xl/sharedStrings.xml><?xml version="1.0" encoding="utf-8"?>
<sst xmlns="http://schemas.openxmlformats.org/spreadsheetml/2006/main" count="184" uniqueCount="79">
  <si>
    <t>Name, Vorname</t>
  </si>
  <si>
    <t>Club</t>
  </si>
  <si>
    <t>Abr.</t>
  </si>
  <si>
    <t>F.</t>
  </si>
  <si>
    <t>Ges.</t>
  </si>
  <si>
    <t>Vol.</t>
  </si>
  <si>
    <t>KV Lohengrin</t>
  </si>
  <si>
    <t>SKC Fölschnitz</t>
  </si>
  <si>
    <t>Gallier-Condor</t>
  </si>
  <si>
    <t>BW Kulmbach</t>
  </si>
  <si>
    <t>BW Zaubach</t>
  </si>
  <si>
    <t>SKC Franken</t>
  </si>
  <si>
    <t>SKC Metzdorf</t>
  </si>
  <si>
    <t>SKC Rugendorf</t>
  </si>
  <si>
    <t>SKC Schorgasttal</t>
  </si>
  <si>
    <t>KC Schnitzgögger</t>
  </si>
  <si>
    <t>SKC Untersteinach</t>
  </si>
  <si>
    <t>TSV Wirsberg</t>
  </si>
  <si>
    <t>ESV Neuenmarkt</t>
  </si>
  <si>
    <t>SKC Kasendorf</t>
  </si>
  <si>
    <t>KC Thurnau</t>
  </si>
  <si>
    <t>Starter</t>
  </si>
  <si>
    <t>Vorlauf</t>
  </si>
  <si>
    <t>Vol</t>
  </si>
  <si>
    <t>Abr</t>
  </si>
  <si>
    <t>F</t>
  </si>
  <si>
    <t>Ges</t>
  </si>
  <si>
    <t>Vorlauf DG1</t>
  </si>
  <si>
    <t>Vorlauf DG2</t>
  </si>
  <si>
    <t>Vorlauf DG3</t>
  </si>
  <si>
    <t>Vorlauf DG4</t>
  </si>
  <si>
    <t>VORL.-GESAMT</t>
  </si>
  <si>
    <t>Endlauf DG1</t>
  </si>
  <si>
    <t>Endlauf DG2</t>
  </si>
  <si>
    <t>Endlauf DG3</t>
  </si>
  <si>
    <t>Endlauf DG4</t>
  </si>
  <si>
    <t>ENDL.-GESAMT</t>
  </si>
  <si>
    <t>Endlauf</t>
  </si>
  <si>
    <t>VORLAUF</t>
  </si>
  <si>
    <t>GESAMT</t>
  </si>
  <si>
    <t>Gesamt</t>
  </si>
  <si>
    <t>Pl.</t>
  </si>
  <si>
    <t>Frauen</t>
  </si>
  <si>
    <t>Frauen-U23</t>
  </si>
  <si>
    <t>Seniorinnen A</t>
  </si>
  <si>
    <t>Seniorinnen B</t>
  </si>
  <si>
    <t>Seniorinnen C</t>
  </si>
  <si>
    <t>Altersklasse</t>
  </si>
  <si>
    <t>Alterskl.</t>
  </si>
  <si>
    <t>Die Siegerehrung findet zum Vereinsfest 2017 statt.</t>
  </si>
  <si>
    <t>Startplätze für Kreismeisterschaften:</t>
  </si>
  <si>
    <t>http://www.skvku.de/?q=emskv</t>
  </si>
  <si>
    <t xml:space="preserve">Zur veröffentlichung der Zwischen- und Vorlauf- Ergebnisse bitte Gesamte Arbeitsmappe (Optionen im Speichern unter..-Fenster) als pdf speichern und hochladen auf </t>
  </si>
  <si>
    <t>Zur übermittelung der Endresultate bitte zusätzlich die Datei als xlsx/xls speichern und hochladen oder per mail senden an:</t>
  </si>
  <si>
    <t>presse@skvku.de</t>
  </si>
  <si>
    <t>Falls es Probleme gibt bitte via oben genannter e-mail melden!</t>
  </si>
  <si>
    <t>Männer</t>
  </si>
  <si>
    <t>Männer-U23</t>
  </si>
  <si>
    <t>Senioren A</t>
  </si>
  <si>
    <t>Senioren B</t>
  </si>
  <si>
    <t>Senioren C</t>
  </si>
  <si>
    <t>Göttlicher, Werner</t>
  </si>
  <si>
    <t>Wuthe, Peter</t>
  </si>
  <si>
    <t>Eichner, Gerald</t>
  </si>
  <si>
    <t>Kestler, Franz</t>
  </si>
  <si>
    <t>Dippold, Hans</t>
  </si>
  <si>
    <t>Jonak, Michael</t>
  </si>
  <si>
    <t>Kutnohorsky, Gerhard</t>
  </si>
  <si>
    <t>Partenfelder, Norbert</t>
  </si>
  <si>
    <t>Gräf, Harald</t>
  </si>
  <si>
    <t>Wirsig, Uwe</t>
  </si>
  <si>
    <t>Krauß, Herrmann</t>
  </si>
  <si>
    <t>Eichner, Hans</t>
  </si>
  <si>
    <t>Lauterbach, Hubert</t>
  </si>
  <si>
    <t>Hoffmann, Gerd</t>
  </si>
  <si>
    <t>Erhardt, Horst</t>
  </si>
  <si>
    <t>Senioren A/B/C</t>
  </si>
  <si>
    <t>Senioren A: 10 | Sen. B: 7 | Sen. C: 2</t>
  </si>
  <si>
    <t>Bahnanlage: Gründla</t>
  </si>
</sst>
</file>

<file path=xl/styles.xml><?xml version="1.0" encoding="utf-8"?>
<styleSheet xmlns="http://schemas.openxmlformats.org/spreadsheetml/2006/main">
  <numFmts count="2">
    <numFmt numFmtId="164" formatCode="&quot;Stand: &quot;ddd\,\ dd/mm/yyyy\ \-\ hh:mm\ &quot;Uhr - SKV Kulmbach e.V.&quot;\ "/>
    <numFmt numFmtId="165" formatCode="0.00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9.9"/>
      <color theme="10"/>
      <name val="Calibri"/>
      <family val="2"/>
    </font>
    <font>
      <b/>
      <u/>
      <sz val="11"/>
      <color theme="1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E9FF"/>
        <bgColor indexed="64"/>
      </patternFill>
    </fill>
  </fills>
  <borders count="4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thin">
        <color indexed="64"/>
      </bottom>
      <diagonal/>
    </border>
    <border>
      <left style="thin">
        <color indexed="64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dashed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2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3" fillId="2" borderId="13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3" fillId="2" borderId="23" xfId="0" applyFont="1" applyFill="1" applyBorder="1"/>
    <xf numFmtId="0" fontId="1" fillId="4" borderId="24" xfId="0" applyFont="1" applyFill="1" applyBorder="1"/>
    <xf numFmtId="0" fontId="1" fillId="4" borderId="25" xfId="0" applyFont="1" applyFill="1" applyBorder="1"/>
    <xf numFmtId="0" fontId="1" fillId="4" borderId="26" xfId="0" applyFont="1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3" fillId="3" borderId="17" xfId="0" applyFont="1" applyFill="1" applyBorder="1" applyProtection="1">
      <protection locked="0"/>
    </xf>
    <xf numFmtId="0" fontId="3" fillId="3" borderId="22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2" borderId="0" xfId="0" applyFont="1" applyFill="1"/>
    <xf numFmtId="0" fontId="3" fillId="2" borderId="18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2" fillId="2" borderId="0" xfId="0" applyFont="1" applyFill="1"/>
    <xf numFmtId="0" fontId="2" fillId="0" borderId="25" xfId="0" applyFont="1" applyFill="1" applyBorder="1" applyAlignment="1"/>
    <xf numFmtId="0" fontId="3" fillId="0" borderId="25" xfId="0" applyFont="1" applyFill="1" applyBorder="1" applyAlignment="1"/>
    <xf numFmtId="0" fontId="3" fillId="2" borderId="16" xfId="0" applyFont="1" applyFill="1" applyBorder="1" applyProtection="1">
      <protection locked="0"/>
    </xf>
    <xf numFmtId="0" fontId="0" fillId="4" borderId="0" xfId="0" applyFill="1"/>
    <xf numFmtId="0" fontId="3" fillId="4" borderId="0" xfId="0" applyFont="1" applyFill="1"/>
    <xf numFmtId="0" fontId="2" fillId="4" borderId="24" xfId="0" applyFont="1" applyFill="1" applyBorder="1"/>
    <xf numFmtId="0" fontId="2" fillId="4" borderId="25" xfId="0" applyFont="1" applyFill="1" applyBorder="1"/>
    <xf numFmtId="0" fontId="2" fillId="4" borderId="26" xfId="0" applyFont="1" applyFill="1" applyBorder="1"/>
    <xf numFmtId="0" fontId="3" fillId="4" borderId="24" xfId="0" applyFont="1" applyFill="1" applyBorder="1"/>
    <xf numFmtId="0" fontId="3" fillId="4" borderId="25" xfId="0" applyFont="1" applyFill="1" applyBorder="1"/>
    <xf numFmtId="0" fontId="3" fillId="4" borderId="26" xfId="0" applyFont="1" applyFill="1" applyBorder="1"/>
    <xf numFmtId="0" fontId="3" fillId="2" borderId="35" xfId="0" applyFont="1" applyFill="1" applyBorder="1" applyAlignment="1" applyProtection="1">
      <alignment shrinkToFit="1"/>
      <protection locked="0"/>
    </xf>
    <xf numFmtId="0" fontId="3" fillId="2" borderId="36" xfId="0" applyFont="1" applyFill="1" applyBorder="1" applyAlignment="1" applyProtection="1">
      <alignment shrinkToFit="1"/>
      <protection locked="0"/>
    </xf>
    <xf numFmtId="0" fontId="3" fillId="2" borderId="37" xfId="0" applyFont="1" applyFill="1" applyBorder="1" applyAlignment="1" applyProtection="1">
      <alignment shrinkToFit="1"/>
      <protection locked="0"/>
    </xf>
    <xf numFmtId="0" fontId="5" fillId="5" borderId="0" xfId="0" applyFont="1" applyFill="1" applyProtection="1"/>
    <xf numFmtId="0" fontId="5" fillId="2" borderId="0" xfId="0" applyFont="1" applyFill="1" applyProtection="1"/>
    <xf numFmtId="0" fontId="1" fillId="2" borderId="27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5" fillId="0" borderId="27" xfId="0" applyFont="1" applyFill="1" applyBorder="1" applyProtection="1"/>
    <xf numFmtId="0" fontId="5" fillId="0" borderId="0" xfId="0" applyFont="1" applyFill="1" applyProtection="1"/>
    <xf numFmtId="0" fontId="5" fillId="2" borderId="27" xfId="0" applyFont="1" applyFill="1" applyBorder="1" applyProtection="1"/>
    <xf numFmtId="0" fontId="5" fillId="0" borderId="0" xfId="0" applyFont="1" applyProtection="1"/>
    <xf numFmtId="0" fontId="5" fillId="0" borderId="27" xfId="0" applyFont="1" applyFill="1" applyBorder="1" applyAlignment="1" applyProtection="1">
      <alignment shrinkToFit="1"/>
    </xf>
    <xf numFmtId="0" fontId="5" fillId="2" borderId="27" xfId="0" applyFont="1" applyFill="1" applyBorder="1" applyAlignment="1" applyProtection="1">
      <alignment shrinkToFit="1"/>
    </xf>
    <xf numFmtId="0" fontId="5" fillId="2" borderId="34" xfId="0" applyFont="1" applyFill="1" applyBorder="1" applyAlignment="1" applyProtection="1">
      <alignment shrinkToFit="1"/>
    </xf>
    <xf numFmtId="0" fontId="3" fillId="2" borderId="42" xfId="0" applyFont="1" applyFill="1" applyBorder="1"/>
    <xf numFmtId="0" fontId="3" fillId="3" borderId="17" xfId="0" applyFont="1" applyFill="1" applyBorder="1" applyProtection="1"/>
    <xf numFmtId="0" fontId="3" fillId="2" borderId="18" xfId="0" applyFont="1" applyFill="1" applyBorder="1" applyProtection="1"/>
    <xf numFmtId="0" fontId="3" fillId="2" borderId="35" xfId="0" applyFont="1" applyFill="1" applyBorder="1" applyAlignment="1" applyProtection="1">
      <alignment shrinkToFit="1"/>
    </xf>
    <xf numFmtId="0" fontId="3" fillId="3" borderId="12" xfId="0" applyFont="1" applyFill="1" applyBorder="1" applyProtection="1"/>
    <xf numFmtId="0" fontId="3" fillId="2" borderId="11" xfId="0" applyFont="1" applyFill="1" applyBorder="1" applyProtection="1"/>
    <xf numFmtId="0" fontId="3" fillId="2" borderId="36" xfId="0" applyFont="1" applyFill="1" applyBorder="1" applyAlignment="1" applyProtection="1">
      <alignment shrinkToFit="1"/>
    </xf>
    <xf numFmtId="0" fontId="3" fillId="2" borderId="37" xfId="0" applyFont="1" applyFill="1" applyBorder="1" applyAlignment="1" applyProtection="1">
      <alignment shrinkToFit="1"/>
    </xf>
    <xf numFmtId="0" fontId="8" fillId="2" borderId="0" xfId="1" applyFont="1" applyFill="1" applyAlignment="1" applyProtection="1"/>
    <xf numFmtId="0" fontId="5" fillId="2" borderId="0" xfId="0" applyFont="1" applyFill="1" applyAlignment="1" applyProtection="1"/>
    <xf numFmtId="0" fontId="0" fillId="2" borderId="0" xfId="0" applyFont="1" applyFill="1" applyAlignment="1" applyProtection="1"/>
    <xf numFmtId="165" fontId="0" fillId="0" borderId="0" xfId="0" applyNumberFormat="1"/>
    <xf numFmtId="0" fontId="5" fillId="0" borderId="31" xfId="0" applyFont="1" applyFill="1" applyBorder="1" applyProtection="1"/>
    <xf numFmtId="0" fontId="5" fillId="2" borderId="31" xfId="0" applyFont="1" applyFill="1" applyBorder="1" applyProtection="1"/>
    <xf numFmtId="0" fontId="5" fillId="2" borderId="33" xfId="0" applyFont="1" applyFill="1" applyBorder="1" applyProtection="1"/>
    <xf numFmtId="0" fontId="9" fillId="2" borderId="39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2" borderId="38" xfId="0" applyFont="1" applyFill="1" applyBorder="1" applyAlignment="1" applyProtection="1">
      <alignment horizontal="center" vertical="center"/>
    </xf>
    <xf numFmtId="0" fontId="6" fillId="5" borderId="25" xfId="0" applyFont="1" applyFill="1" applyBorder="1" applyAlignment="1" applyProtection="1">
      <alignment horizontal="center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wrapText="1"/>
    </xf>
    <xf numFmtId="0" fontId="0" fillId="2" borderId="0" xfId="0" applyFont="1" applyFill="1" applyAlignment="1" applyProtection="1"/>
    <xf numFmtId="164" fontId="5" fillId="0" borderId="0" xfId="0" applyNumberFormat="1" applyFont="1" applyAlignment="1" applyProtection="1">
      <alignment horizontal="right"/>
    </xf>
    <xf numFmtId="164" fontId="3" fillId="0" borderId="25" xfId="0" applyNumberFormat="1" applyFont="1" applyFill="1" applyBorder="1" applyAlignment="1">
      <alignment horizontal="right"/>
    </xf>
    <xf numFmtId="0" fontId="2" fillId="4" borderId="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8" fillId="2" borderId="0" xfId="1" applyFont="1" applyFill="1" applyAlignment="1" applyProtection="1">
      <alignment horizontal="left"/>
    </xf>
  </cellXfs>
  <cellStyles count="2">
    <cellStyle name="Hyperlink" xfId="1" builtinId="8"/>
    <cellStyle name="Standard" xfId="0" builtinId="0"/>
  </cellStyles>
  <dxfs count="14">
    <dxf>
      <font>
        <color rgb="FFC00000"/>
      </font>
    </dxf>
    <dxf>
      <font>
        <color rgb="FFC000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009900"/>
      </font>
    </dxf>
    <dxf>
      <font>
        <color rgb="FFC00000"/>
      </font>
    </dxf>
    <dxf>
      <font>
        <color rgb="FFCC0000"/>
      </font>
    </dxf>
    <dxf>
      <font>
        <color rgb="FF009900"/>
      </font>
    </dxf>
    <dxf>
      <font>
        <color rgb="FFCC0000"/>
      </font>
    </dxf>
    <dxf>
      <font>
        <color rgb="FF009900"/>
      </font>
    </dxf>
    <dxf>
      <font>
        <color rgb="FFCC000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009900"/>
      <color rgb="FFFFFF99"/>
      <color rgb="FFCC0000"/>
      <color rgb="FFFFFF66"/>
      <color rgb="FFE5E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0</xdr:rowOff>
    </xdr:from>
    <xdr:to>
      <xdr:col>16</xdr:col>
      <xdr:colOff>0</xdr:colOff>
      <xdr:row>0</xdr:row>
      <xdr:rowOff>619123</xdr:rowOff>
    </xdr:to>
    <xdr:sp macro="" textlink="">
      <xdr:nvSpPr>
        <xdr:cNvPr id="3" name="Textfeld 2"/>
        <xdr:cNvSpPr txBox="1"/>
      </xdr:nvSpPr>
      <xdr:spPr>
        <a:xfrm>
          <a:off x="2266950" y="0"/>
          <a:ext cx="7267575" cy="619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4400" b="1">
              <a:solidFill>
                <a:schemeClr val="tx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Einzelmeisterschaften  2016 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2</xdr:col>
      <xdr:colOff>1145115</xdr:colOff>
      <xdr:row>0</xdr:row>
      <xdr:rowOff>938945</xdr:rowOff>
    </xdr:to>
    <xdr:pic>
      <xdr:nvPicPr>
        <xdr:cNvPr id="5" name="Grafik 4" descr="head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2305049" cy="853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kvku.de/?q=emskv" TargetMode="External"/><Relationship Id="rId1" Type="http://schemas.openxmlformats.org/officeDocument/2006/relationships/hyperlink" Target="mailto:presse@skvku.d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8"/>
  <sheetViews>
    <sheetView zoomScale="90" zoomScaleNormal="90" workbookViewId="0">
      <selection activeCell="A27" sqref="A27:C27"/>
    </sheetView>
  </sheetViews>
  <sheetFormatPr baseColWidth="10" defaultRowHeight="21"/>
  <cols>
    <col min="1" max="1" width="4.5703125" style="51" customWidth="1"/>
    <col min="2" max="2" width="12.85546875" style="51" customWidth="1"/>
    <col min="3" max="3" width="27.140625" style="51" customWidth="1"/>
    <col min="4" max="4" width="24.28515625" style="51" customWidth="1"/>
    <col min="5" max="6" width="7.140625" style="51" customWidth="1"/>
    <col min="7" max="7" width="5" style="51" customWidth="1"/>
    <col min="8" max="10" width="7.140625" style="51" customWidth="1"/>
    <col min="11" max="11" width="5" style="51" customWidth="1"/>
    <col min="12" max="14" width="7.140625" style="51" customWidth="1"/>
    <col min="15" max="15" width="5" style="51" customWidth="1"/>
    <col min="16" max="16" width="8.5703125" style="51" customWidth="1"/>
    <col min="17" max="49" width="11.42578125" style="45"/>
    <col min="50" max="16384" width="11.42578125" style="51"/>
  </cols>
  <sheetData>
    <row r="1" spans="1:49" s="45" customFormat="1" ht="79.5" customHeight="1">
      <c r="A1" s="44"/>
      <c r="B1" s="44"/>
      <c r="C1" s="44"/>
      <c r="D1" s="73" t="str">
        <f>A25</f>
        <v>Senioren A/B/C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9" s="45" customFormat="1">
      <c r="A2" s="81" t="s">
        <v>41</v>
      </c>
      <c r="B2" s="74" t="s">
        <v>48</v>
      </c>
      <c r="C2" s="78" t="s">
        <v>21</v>
      </c>
      <c r="D2" s="78" t="s">
        <v>1</v>
      </c>
      <c r="E2" s="78" t="s">
        <v>22</v>
      </c>
      <c r="F2" s="78"/>
      <c r="G2" s="78"/>
      <c r="H2" s="78"/>
      <c r="I2" s="78" t="s">
        <v>37</v>
      </c>
      <c r="J2" s="78"/>
      <c r="K2" s="78"/>
      <c r="L2" s="78"/>
      <c r="M2" s="78" t="s">
        <v>40</v>
      </c>
      <c r="N2" s="78"/>
      <c r="O2" s="78"/>
      <c r="P2" s="79"/>
    </row>
    <row r="3" spans="1:49" s="45" customFormat="1" ht="13.5" customHeight="1">
      <c r="A3" s="82"/>
      <c r="B3" s="75"/>
      <c r="C3" s="80"/>
      <c r="D3" s="80"/>
      <c r="E3" s="46" t="s">
        <v>23</v>
      </c>
      <c r="F3" s="46" t="s">
        <v>24</v>
      </c>
      <c r="G3" s="46" t="s">
        <v>25</v>
      </c>
      <c r="H3" s="46" t="s">
        <v>26</v>
      </c>
      <c r="I3" s="46" t="s">
        <v>23</v>
      </c>
      <c r="J3" s="46" t="s">
        <v>24</v>
      </c>
      <c r="K3" s="46" t="s">
        <v>25</v>
      </c>
      <c r="L3" s="46" t="s">
        <v>26</v>
      </c>
      <c r="M3" s="46" t="s">
        <v>23</v>
      </c>
      <c r="N3" s="46" t="s">
        <v>24</v>
      </c>
      <c r="O3" s="46" t="s">
        <v>25</v>
      </c>
      <c r="P3" s="47" t="s">
        <v>26</v>
      </c>
    </row>
    <row r="4" spans="1:49" s="49" customFormat="1">
      <c r="A4" s="67">
        <v>1</v>
      </c>
      <c r="B4" s="71" t="str">
        <f ca="1">ber!AA1</f>
        <v>Senioren A</v>
      </c>
      <c r="C4" s="52" t="str">
        <f ca="1">ber!Y1</f>
        <v>Hoffmann, Gerd</v>
      </c>
      <c r="D4" s="52" t="str">
        <f ca="1">ber!Z1</f>
        <v>ESV Neuenmarkt</v>
      </c>
      <c r="E4" s="48">
        <f ca="1">ber!AJ1</f>
        <v>0</v>
      </c>
      <c r="F4" s="48">
        <f ca="1">ber!AK1</f>
        <v>0</v>
      </c>
      <c r="G4" s="48">
        <f ca="1">ber!AL1</f>
        <v>0</v>
      </c>
      <c r="H4" s="48">
        <f ca="1">ber!AM1</f>
        <v>0</v>
      </c>
      <c r="I4" s="48">
        <f ca="1">ber!AF1</f>
        <v>0</v>
      </c>
      <c r="J4" s="48">
        <f ca="1">ber!AG1</f>
        <v>0</v>
      </c>
      <c r="K4" s="48">
        <f ca="1">ber!AH1</f>
        <v>0</v>
      </c>
      <c r="L4" s="48">
        <f ca="1">ber!AI1</f>
        <v>0</v>
      </c>
      <c r="M4" s="48">
        <f ca="1">ber!AB1</f>
        <v>0</v>
      </c>
      <c r="N4" s="48">
        <f ca="1">ber!AC1</f>
        <v>0</v>
      </c>
      <c r="O4" s="48">
        <f ca="1">ber!AD1</f>
        <v>0</v>
      </c>
      <c r="P4" s="48">
        <f ca="1">ber!AE1</f>
        <v>0</v>
      </c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</row>
    <row r="5" spans="1:49" s="45" customFormat="1">
      <c r="A5" s="68">
        <f ca="1">IF(B5=0,"",COUNTIF(B4:B5,B5))</f>
        <v>2</v>
      </c>
      <c r="B5" s="72" t="str">
        <f ca="1">ber!AA2</f>
        <v>Senioren A</v>
      </c>
      <c r="C5" s="53" t="str">
        <f ca="1">ber!Y2</f>
        <v>Lauterbach, Hubert</v>
      </c>
      <c r="D5" s="53" t="str">
        <f ca="1">ber!Z2</f>
        <v>KV Lohengrin</v>
      </c>
      <c r="E5" s="50">
        <f ca="1">ber!AJ2</f>
        <v>0</v>
      </c>
      <c r="F5" s="50">
        <f ca="1">ber!AK2</f>
        <v>0</v>
      </c>
      <c r="G5" s="50">
        <f ca="1">ber!AL2</f>
        <v>0</v>
      </c>
      <c r="H5" s="50">
        <f ca="1">ber!AM2</f>
        <v>0</v>
      </c>
      <c r="I5" s="50">
        <f ca="1">ber!AF2</f>
        <v>0</v>
      </c>
      <c r="J5" s="50">
        <f ca="1">ber!AG2</f>
        <v>0</v>
      </c>
      <c r="K5" s="50">
        <f ca="1">ber!AH2</f>
        <v>0</v>
      </c>
      <c r="L5" s="50">
        <f ca="1">ber!AI2</f>
        <v>0</v>
      </c>
      <c r="M5" s="50">
        <f ca="1">ber!AB2</f>
        <v>0</v>
      </c>
      <c r="N5" s="50">
        <f ca="1">ber!AC2</f>
        <v>0</v>
      </c>
      <c r="O5" s="50">
        <f ca="1">ber!AD2</f>
        <v>0</v>
      </c>
      <c r="P5" s="50">
        <f ca="1">ber!AE2</f>
        <v>0</v>
      </c>
    </row>
    <row r="6" spans="1:49" s="49" customFormat="1">
      <c r="A6" s="67">
        <f ca="1">IF(B6=0,"",COUNTIF(B4:B6,B6))</f>
        <v>3</v>
      </c>
      <c r="B6" s="71" t="str">
        <f ca="1">ber!AA3</f>
        <v>Senioren A</v>
      </c>
      <c r="C6" s="52" t="str">
        <f ca="1">ber!Y3</f>
        <v>Wirsig, Uwe</v>
      </c>
      <c r="D6" s="52" t="str">
        <f ca="1">ber!Z3</f>
        <v>KV Lohengrin</v>
      </c>
      <c r="E6" s="48">
        <f ca="1">ber!AJ3</f>
        <v>0</v>
      </c>
      <c r="F6" s="48">
        <f ca="1">ber!AK3</f>
        <v>0</v>
      </c>
      <c r="G6" s="48">
        <f ca="1">ber!AL3</f>
        <v>0</v>
      </c>
      <c r="H6" s="48">
        <f ca="1">ber!AM3</f>
        <v>0</v>
      </c>
      <c r="I6" s="48">
        <f ca="1">ber!AF3</f>
        <v>0</v>
      </c>
      <c r="J6" s="48">
        <f ca="1">ber!AG3</f>
        <v>0</v>
      </c>
      <c r="K6" s="48">
        <f ca="1">ber!AH3</f>
        <v>0</v>
      </c>
      <c r="L6" s="48">
        <f ca="1">ber!AI3</f>
        <v>0</v>
      </c>
      <c r="M6" s="48">
        <f ca="1">ber!AB3</f>
        <v>0</v>
      </c>
      <c r="N6" s="48">
        <f ca="1">ber!AC3</f>
        <v>0</v>
      </c>
      <c r="O6" s="48">
        <f ca="1">ber!AD3</f>
        <v>0</v>
      </c>
      <c r="P6" s="48">
        <f ca="1">ber!AE3</f>
        <v>0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</row>
    <row r="7" spans="1:49" s="45" customFormat="1">
      <c r="A7" s="68">
        <f ca="1">IF(B7=0,"",COUNTIF(B4:B7,B7))</f>
        <v>4</v>
      </c>
      <c r="B7" s="72" t="str">
        <f ca="1">ber!AA4</f>
        <v>Senioren A</v>
      </c>
      <c r="C7" s="53" t="str">
        <f ca="1">ber!Y4</f>
        <v>Gräf, Harald</v>
      </c>
      <c r="D7" s="53" t="str">
        <f ca="1">ber!Z4</f>
        <v>KC Thurnau</v>
      </c>
      <c r="E7" s="50">
        <f ca="1">ber!AJ4</f>
        <v>0</v>
      </c>
      <c r="F7" s="50">
        <f ca="1">ber!AK4</f>
        <v>0</v>
      </c>
      <c r="G7" s="50">
        <f ca="1">ber!AL4</f>
        <v>0</v>
      </c>
      <c r="H7" s="50">
        <f ca="1">ber!AM4</f>
        <v>0</v>
      </c>
      <c r="I7" s="50">
        <f ca="1">ber!AF4</f>
        <v>0</v>
      </c>
      <c r="J7" s="50">
        <f ca="1">ber!AG4</f>
        <v>0</v>
      </c>
      <c r="K7" s="50">
        <f ca="1">ber!AH4</f>
        <v>0</v>
      </c>
      <c r="L7" s="50">
        <f ca="1">ber!AI4</f>
        <v>0</v>
      </c>
      <c r="M7" s="50">
        <f ca="1">ber!AB4</f>
        <v>0</v>
      </c>
      <c r="N7" s="50">
        <f ca="1">ber!AC4</f>
        <v>0</v>
      </c>
      <c r="O7" s="50">
        <f ca="1">ber!AD4</f>
        <v>0</v>
      </c>
      <c r="P7" s="50">
        <f ca="1">ber!AE4</f>
        <v>0</v>
      </c>
    </row>
    <row r="8" spans="1:49" s="49" customFormat="1">
      <c r="A8" s="67">
        <f ca="1">IF(B8=0,"",COUNTIF(B4:B8,B8))</f>
        <v>5</v>
      </c>
      <c r="B8" s="71" t="str">
        <f ca="1">ber!AA5</f>
        <v>Senioren A</v>
      </c>
      <c r="C8" s="52" t="str">
        <f ca="1">ber!Y5</f>
        <v>Jonak, Michael</v>
      </c>
      <c r="D8" s="52" t="str">
        <f ca="1">ber!Z5</f>
        <v>SKC Franken</v>
      </c>
      <c r="E8" s="48">
        <f ca="1">ber!AJ5</f>
        <v>0</v>
      </c>
      <c r="F8" s="48">
        <f ca="1">ber!AK5</f>
        <v>0</v>
      </c>
      <c r="G8" s="48">
        <f ca="1">ber!AL5</f>
        <v>0</v>
      </c>
      <c r="H8" s="48">
        <f ca="1">ber!AM5</f>
        <v>0</v>
      </c>
      <c r="I8" s="48">
        <f ca="1">ber!AF5</f>
        <v>0</v>
      </c>
      <c r="J8" s="48">
        <f ca="1">ber!AG5</f>
        <v>0</v>
      </c>
      <c r="K8" s="48">
        <f ca="1">ber!AH5</f>
        <v>0</v>
      </c>
      <c r="L8" s="48">
        <f ca="1">ber!AI5</f>
        <v>0</v>
      </c>
      <c r="M8" s="48">
        <f ca="1">ber!AB5</f>
        <v>0</v>
      </c>
      <c r="N8" s="48">
        <f ca="1">ber!AC5</f>
        <v>0</v>
      </c>
      <c r="O8" s="48">
        <f ca="1">ber!AD5</f>
        <v>0</v>
      </c>
      <c r="P8" s="48">
        <f ca="1">ber!AE5</f>
        <v>0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</row>
    <row r="9" spans="1:49" s="45" customFormat="1">
      <c r="A9" s="68">
        <f ca="1">IF(B9=0,"",COUNTIF(B4:B9,B9))</f>
        <v>6</v>
      </c>
      <c r="B9" s="72" t="str">
        <f ca="1">ber!AA6</f>
        <v>Senioren A</v>
      </c>
      <c r="C9" s="53" t="str">
        <f ca="1">ber!Y6</f>
        <v>Dippold, Hans</v>
      </c>
      <c r="D9" s="53" t="str">
        <f ca="1">ber!Z6</f>
        <v>Gallier-Condor</v>
      </c>
      <c r="E9" s="50">
        <f ca="1">ber!AJ6</f>
        <v>0</v>
      </c>
      <c r="F9" s="50">
        <f ca="1">ber!AK6</f>
        <v>0</v>
      </c>
      <c r="G9" s="50">
        <f ca="1">ber!AL6</f>
        <v>0</v>
      </c>
      <c r="H9" s="50">
        <f ca="1">ber!AM6</f>
        <v>0</v>
      </c>
      <c r="I9" s="50">
        <f ca="1">ber!AF6</f>
        <v>0</v>
      </c>
      <c r="J9" s="50">
        <f ca="1">ber!AG6</f>
        <v>0</v>
      </c>
      <c r="K9" s="50">
        <f ca="1">ber!AH6</f>
        <v>0</v>
      </c>
      <c r="L9" s="50">
        <f ca="1">ber!AI6</f>
        <v>0</v>
      </c>
      <c r="M9" s="50">
        <f ca="1">ber!AB6</f>
        <v>0</v>
      </c>
      <c r="N9" s="50">
        <f ca="1">ber!AC6</f>
        <v>0</v>
      </c>
      <c r="O9" s="50">
        <f ca="1">ber!AD6</f>
        <v>0</v>
      </c>
      <c r="P9" s="50">
        <f ca="1">ber!AE6</f>
        <v>0</v>
      </c>
    </row>
    <row r="10" spans="1:49" s="49" customFormat="1">
      <c r="A10" s="67">
        <f ca="1">IF(B10=0,"",COUNTIF(B4:B10,B10))</f>
        <v>1</v>
      </c>
      <c r="B10" s="71" t="str">
        <f ca="1">ber!AA7</f>
        <v>Senioren B</v>
      </c>
      <c r="C10" s="52" t="str">
        <f ca="1">ber!Y7</f>
        <v>Erhardt, Horst</v>
      </c>
      <c r="D10" s="52" t="str">
        <f ca="1">ber!Z7</f>
        <v>SKC Metzdorf</v>
      </c>
      <c r="E10" s="48">
        <f ca="1">ber!AJ7</f>
        <v>0</v>
      </c>
      <c r="F10" s="48">
        <f ca="1">ber!AK7</f>
        <v>0</v>
      </c>
      <c r="G10" s="48">
        <f ca="1">ber!AL7</f>
        <v>0</v>
      </c>
      <c r="H10" s="48">
        <f ca="1">ber!AM7</f>
        <v>0</v>
      </c>
      <c r="I10" s="48">
        <f ca="1">ber!AF7</f>
        <v>0</v>
      </c>
      <c r="J10" s="48">
        <f ca="1">ber!AG7</f>
        <v>0</v>
      </c>
      <c r="K10" s="48">
        <f ca="1">ber!AH7</f>
        <v>0</v>
      </c>
      <c r="L10" s="48">
        <f ca="1">ber!AI7</f>
        <v>0</v>
      </c>
      <c r="M10" s="48">
        <f ca="1">ber!AB7</f>
        <v>0</v>
      </c>
      <c r="N10" s="48">
        <f ca="1">ber!AC7</f>
        <v>0</v>
      </c>
      <c r="O10" s="48">
        <f ca="1">ber!AD7</f>
        <v>0</v>
      </c>
      <c r="P10" s="48">
        <f ca="1">ber!AE7</f>
        <v>0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</row>
    <row r="11" spans="1:49" s="45" customFormat="1">
      <c r="A11" s="68">
        <f ca="1">IF(B11=0,"",COUNTIF(B4:B11,B11))</f>
        <v>2</v>
      </c>
      <c r="B11" s="72" t="str">
        <f ca="1">ber!AA8</f>
        <v>Senioren B</v>
      </c>
      <c r="C11" s="53" t="str">
        <f ca="1">ber!Y8</f>
        <v>Eichner, Hans</v>
      </c>
      <c r="D11" s="53" t="str">
        <f ca="1">ber!Z8</f>
        <v>KV Lohengrin</v>
      </c>
      <c r="E11" s="50">
        <f ca="1">ber!AJ8</f>
        <v>0</v>
      </c>
      <c r="F11" s="50">
        <f ca="1">ber!AK8</f>
        <v>0</v>
      </c>
      <c r="G11" s="50">
        <f ca="1">ber!AL8</f>
        <v>0</v>
      </c>
      <c r="H11" s="50">
        <f ca="1">ber!AM8</f>
        <v>0</v>
      </c>
      <c r="I11" s="50">
        <f ca="1">ber!AF8</f>
        <v>0</v>
      </c>
      <c r="J11" s="50">
        <f ca="1">ber!AG8</f>
        <v>0</v>
      </c>
      <c r="K11" s="50">
        <f ca="1">ber!AH8</f>
        <v>0</v>
      </c>
      <c r="L11" s="50">
        <f ca="1">ber!AI8</f>
        <v>0</v>
      </c>
      <c r="M11" s="50">
        <f ca="1">ber!AB8</f>
        <v>0</v>
      </c>
      <c r="N11" s="50">
        <f ca="1">ber!AC8</f>
        <v>0</v>
      </c>
      <c r="O11" s="50">
        <f ca="1">ber!AD8</f>
        <v>0</v>
      </c>
      <c r="P11" s="50">
        <f ca="1">ber!AE8</f>
        <v>0</v>
      </c>
    </row>
    <row r="12" spans="1:49" s="49" customFormat="1">
      <c r="A12" s="67">
        <f ca="1">IF(B12=0,"",COUNTIF(B4:B12,B12))</f>
        <v>3</v>
      </c>
      <c r="B12" s="71" t="str">
        <f ca="1">ber!AA9</f>
        <v>Senioren B</v>
      </c>
      <c r="C12" s="52" t="str">
        <f ca="1">ber!Y9</f>
        <v>Krauß, Herrmann</v>
      </c>
      <c r="D12" s="52" t="str">
        <f ca="1">ber!Z9</f>
        <v>KC Thurnau</v>
      </c>
      <c r="E12" s="48">
        <f ca="1">ber!AJ9</f>
        <v>0</v>
      </c>
      <c r="F12" s="48">
        <f ca="1">ber!AK9</f>
        <v>0</v>
      </c>
      <c r="G12" s="48">
        <f ca="1">ber!AL9</f>
        <v>0</v>
      </c>
      <c r="H12" s="48">
        <f ca="1">ber!AM9</f>
        <v>0</v>
      </c>
      <c r="I12" s="48">
        <f ca="1">ber!AF9</f>
        <v>0</v>
      </c>
      <c r="J12" s="48">
        <f ca="1">ber!AG9</f>
        <v>0</v>
      </c>
      <c r="K12" s="48">
        <f ca="1">ber!AH9</f>
        <v>0</v>
      </c>
      <c r="L12" s="48">
        <f ca="1">ber!AI9</f>
        <v>0</v>
      </c>
      <c r="M12" s="48">
        <f ca="1">ber!AB9</f>
        <v>0</v>
      </c>
      <c r="N12" s="48">
        <f ca="1">ber!AC9</f>
        <v>0</v>
      </c>
      <c r="O12" s="48">
        <f ca="1">ber!AD9</f>
        <v>0</v>
      </c>
      <c r="P12" s="48">
        <f ca="1">ber!AE9</f>
        <v>0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</row>
    <row r="13" spans="1:49" s="45" customFormat="1">
      <c r="A13" s="68">
        <f ca="1">IF(B13=0,"",COUNTIF(B4:B13,B13))</f>
        <v>4</v>
      </c>
      <c r="B13" s="72" t="str">
        <f ca="1">ber!AA10</f>
        <v>Senioren B</v>
      </c>
      <c r="C13" s="53" t="str">
        <f ca="1">ber!Y10</f>
        <v>Partenfelder, Norbert</v>
      </c>
      <c r="D13" s="53" t="str">
        <f ca="1">ber!Z10</f>
        <v>Gallier-Condor</v>
      </c>
      <c r="E13" s="50">
        <f ca="1">ber!AJ10</f>
        <v>0</v>
      </c>
      <c r="F13" s="50">
        <f ca="1">ber!AK10</f>
        <v>0</v>
      </c>
      <c r="G13" s="50">
        <f ca="1">ber!AL10</f>
        <v>0</v>
      </c>
      <c r="H13" s="50">
        <f ca="1">ber!AM10</f>
        <v>0</v>
      </c>
      <c r="I13" s="50">
        <f ca="1">ber!AF10</f>
        <v>0</v>
      </c>
      <c r="J13" s="50">
        <f ca="1">ber!AG10</f>
        <v>0</v>
      </c>
      <c r="K13" s="50">
        <f ca="1">ber!AH10</f>
        <v>0</v>
      </c>
      <c r="L13" s="50">
        <f ca="1">ber!AI10</f>
        <v>0</v>
      </c>
      <c r="M13" s="50">
        <f ca="1">ber!AB10</f>
        <v>0</v>
      </c>
      <c r="N13" s="50">
        <f ca="1">ber!AC10</f>
        <v>0</v>
      </c>
      <c r="O13" s="50">
        <f ca="1">ber!AD10</f>
        <v>0</v>
      </c>
      <c r="P13" s="50">
        <f ca="1">ber!AE10</f>
        <v>0</v>
      </c>
    </row>
    <row r="14" spans="1:49" s="49" customFormat="1">
      <c r="A14" s="67">
        <f ca="1">IF(B14=0,"",COUNTIF(B4:B14,B14))</f>
        <v>5</v>
      </c>
      <c r="B14" s="71" t="str">
        <f ca="1">ber!AA11</f>
        <v>Senioren B</v>
      </c>
      <c r="C14" s="52" t="str">
        <f ca="1">ber!Y11</f>
        <v>Kutnohorsky, Gerhard</v>
      </c>
      <c r="D14" s="52" t="str">
        <f ca="1">ber!Z11</f>
        <v>Gallier-Condor</v>
      </c>
      <c r="E14" s="48">
        <f ca="1">ber!AJ11</f>
        <v>0</v>
      </c>
      <c r="F14" s="48">
        <f ca="1">ber!AK11</f>
        <v>0</v>
      </c>
      <c r="G14" s="48">
        <f ca="1">ber!AL11</f>
        <v>0</v>
      </c>
      <c r="H14" s="48">
        <f ca="1">ber!AM11</f>
        <v>0</v>
      </c>
      <c r="I14" s="48">
        <f ca="1">ber!AF11</f>
        <v>0</v>
      </c>
      <c r="J14" s="48">
        <f ca="1">ber!AG11</f>
        <v>0</v>
      </c>
      <c r="K14" s="48">
        <f ca="1">ber!AH11</f>
        <v>0</v>
      </c>
      <c r="L14" s="48">
        <f ca="1">ber!AI11</f>
        <v>0</v>
      </c>
      <c r="M14" s="48">
        <f ca="1">ber!AB11</f>
        <v>0</v>
      </c>
      <c r="N14" s="48">
        <f ca="1">ber!AC11</f>
        <v>0</v>
      </c>
      <c r="O14" s="48">
        <f ca="1">ber!AD11</f>
        <v>0</v>
      </c>
      <c r="P14" s="48">
        <f ca="1">ber!AE11</f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</row>
    <row r="15" spans="1:49" s="45" customFormat="1">
      <c r="A15" s="68">
        <f ca="1">IF(B15=0,"",COUNTIF(B4:B15,B15))</f>
        <v>6</v>
      </c>
      <c r="B15" s="72" t="str">
        <f ca="1">ber!AA12</f>
        <v>Senioren B</v>
      </c>
      <c r="C15" s="53" t="str">
        <f ca="1">ber!Y12</f>
        <v>Kestler, Franz</v>
      </c>
      <c r="D15" s="53" t="str">
        <f ca="1">ber!Z12</f>
        <v>SKC Metzdorf</v>
      </c>
      <c r="E15" s="50">
        <f ca="1">ber!AJ12</f>
        <v>0</v>
      </c>
      <c r="F15" s="50">
        <f ca="1">ber!AK12</f>
        <v>0</v>
      </c>
      <c r="G15" s="50">
        <f ca="1">ber!AL12</f>
        <v>0</v>
      </c>
      <c r="H15" s="50">
        <f ca="1">ber!AM12</f>
        <v>0</v>
      </c>
      <c r="I15" s="50">
        <f ca="1">ber!AF12</f>
        <v>0</v>
      </c>
      <c r="J15" s="50">
        <f ca="1">ber!AG12</f>
        <v>0</v>
      </c>
      <c r="K15" s="50">
        <f ca="1">ber!AH12</f>
        <v>0</v>
      </c>
      <c r="L15" s="50">
        <f ca="1">ber!AI12</f>
        <v>0</v>
      </c>
      <c r="M15" s="50">
        <f ca="1">ber!AB12</f>
        <v>0</v>
      </c>
      <c r="N15" s="50">
        <f ca="1">ber!AC12</f>
        <v>0</v>
      </c>
      <c r="O15" s="50">
        <f ca="1">ber!AD12</f>
        <v>0</v>
      </c>
      <c r="P15" s="50">
        <f ca="1">ber!AE12</f>
        <v>0</v>
      </c>
    </row>
    <row r="16" spans="1:49" s="49" customFormat="1">
      <c r="A16" s="67">
        <f ca="1">IF(B16=0,"",COUNTIF(B4:B16,B16))</f>
        <v>7</v>
      </c>
      <c r="B16" s="71" t="str">
        <f ca="1">ber!AA13</f>
        <v>Senioren B</v>
      </c>
      <c r="C16" s="52" t="str">
        <f ca="1">ber!Y13</f>
        <v>Eichner, Gerald</v>
      </c>
      <c r="D16" s="52" t="str">
        <f ca="1">ber!Z13</f>
        <v>BW Kulmbach</v>
      </c>
      <c r="E16" s="48">
        <f ca="1">ber!AJ13</f>
        <v>0</v>
      </c>
      <c r="F16" s="48">
        <f ca="1">ber!AK13</f>
        <v>0</v>
      </c>
      <c r="G16" s="48">
        <f ca="1">ber!AL13</f>
        <v>0</v>
      </c>
      <c r="H16" s="48">
        <f ca="1">ber!AM13</f>
        <v>0</v>
      </c>
      <c r="I16" s="48">
        <f ca="1">ber!AF13</f>
        <v>0</v>
      </c>
      <c r="J16" s="48">
        <f ca="1">ber!AG13</f>
        <v>0</v>
      </c>
      <c r="K16" s="48">
        <f ca="1">ber!AH13</f>
        <v>0</v>
      </c>
      <c r="L16" s="48">
        <f ca="1">ber!AI13</f>
        <v>0</v>
      </c>
      <c r="M16" s="48">
        <f ca="1">ber!AB13</f>
        <v>0</v>
      </c>
      <c r="N16" s="48">
        <f ca="1">ber!AC13</f>
        <v>0</v>
      </c>
      <c r="O16" s="48">
        <f ca="1">ber!AD13</f>
        <v>0</v>
      </c>
      <c r="P16" s="48">
        <f ca="1">ber!AE13</f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</row>
    <row r="17" spans="1:49" s="45" customFormat="1">
      <c r="A17" s="68">
        <f ca="1">IF(B17=0,"",COUNTIF(B4:B17,B17))</f>
        <v>1</v>
      </c>
      <c r="B17" s="72" t="str">
        <f ca="1">ber!AA14</f>
        <v>Senioren C</v>
      </c>
      <c r="C17" s="53" t="str">
        <f ca="1">ber!Y14</f>
        <v>Wuthe, Peter</v>
      </c>
      <c r="D17" s="53" t="str">
        <f ca="1">ber!Z14</f>
        <v>KV Lohengrin</v>
      </c>
      <c r="E17" s="50">
        <f ca="1">ber!AJ14</f>
        <v>0</v>
      </c>
      <c r="F17" s="50">
        <f ca="1">ber!AK14</f>
        <v>0</v>
      </c>
      <c r="G17" s="50">
        <f ca="1">ber!AL14</f>
        <v>0</v>
      </c>
      <c r="H17" s="50">
        <f ca="1">ber!AM14</f>
        <v>0</v>
      </c>
      <c r="I17" s="50">
        <f ca="1">ber!AF14</f>
        <v>0</v>
      </c>
      <c r="J17" s="50">
        <f ca="1">ber!AG14</f>
        <v>0</v>
      </c>
      <c r="K17" s="50">
        <f ca="1">ber!AH14</f>
        <v>0</v>
      </c>
      <c r="L17" s="50">
        <f ca="1">ber!AI14</f>
        <v>0</v>
      </c>
      <c r="M17" s="50">
        <f ca="1">ber!AB14</f>
        <v>0</v>
      </c>
      <c r="N17" s="50">
        <f ca="1">ber!AC14</f>
        <v>0</v>
      </c>
      <c r="O17" s="50">
        <f ca="1">ber!AD14</f>
        <v>0</v>
      </c>
      <c r="P17" s="50">
        <f ca="1">ber!AE14</f>
        <v>0</v>
      </c>
    </row>
    <row r="18" spans="1:49" s="49" customFormat="1">
      <c r="A18" s="67">
        <f ca="1">IF(B18=0,"",COUNTIF(B4:B18,B18))</f>
        <v>2</v>
      </c>
      <c r="B18" s="71" t="str">
        <f ca="1">ber!AA15</f>
        <v>Senioren C</v>
      </c>
      <c r="C18" s="52" t="str">
        <f ca="1">ber!Y15</f>
        <v>Göttlicher, Werner</v>
      </c>
      <c r="D18" s="52" t="str">
        <f ca="1">ber!Z15</f>
        <v>SKC Metzdorf</v>
      </c>
      <c r="E18" s="48">
        <f ca="1">ber!AJ15</f>
        <v>0</v>
      </c>
      <c r="F18" s="48">
        <f ca="1">ber!AK15</f>
        <v>0</v>
      </c>
      <c r="G18" s="48">
        <f ca="1">ber!AL15</f>
        <v>0</v>
      </c>
      <c r="H18" s="48">
        <f ca="1">ber!AM15</f>
        <v>0</v>
      </c>
      <c r="I18" s="48">
        <f ca="1">ber!AF15</f>
        <v>0</v>
      </c>
      <c r="J18" s="48">
        <f ca="1">ber!AG15</f>
        <v>0</v>
      </c>
      <c r="K18" s="48">
        <f ca="1">ber!AH15</f>
        <v>0</v>
      </c>
      <c r="L18" s="48">
        <f ca="1">ber!AI15</f>
        <v>0</v>
      </c>
      <c r="M18" s="48">
        <f ca="1">ber!AB15</f>
        <v>0</v>
      </c>
      <c r="N18" s="48">
        <f ca="1">ber!AC15</f>
        <v>0</v>
      </c>
      <c r="O18" s="48">
        <f ca="1">ber!AD15</f>
        <v>0</v>
      </c>
      <c r="P18" s="48">
        <f ca="1">ber!AE15</f>
        <v>0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</row>
    <row r="19" spans="1:49" s="45" customFormat="1">
      <c r="A19" s="69" t="str">
        <f ca="1">IF(B19=0,"",COUNTIF(B4:B19,B19))</f>
        <v/>
      </c>
      <c r="B19" s="70">
        <f ca="1">ber!AA16</f>
        <v>0</v>
      </c>
      <c r="C19" s="54">
        <f ca="1">ber!Y16</f>
        <v>0</v>
      </c>
      <c r="D19" s="54">
        <f ca="1">ber!Z16</f>
        <v>0</v>
      </c>
      <c r="E19" s="50">
        <f ca="1">ber!AJ16</f>
        <v>0</v>
      </c>
      <c r="F19" s="50">
        <f ca="1">ber!AK16</f>
        <v>0</v>
      </c>
      <c r="G19" s="50">
        <f ca="1">ber!AL16</f>
        <v>0</v>
      </c>
      <c r="H19" s="50">
        <f ca="1">ber!AM16</f>
        <v>0</v>
      </c>
      <c r="I19" s="50">
        <f ca="1">ber!AF16</f>
        <v>0</v>
      </c>
      <c r="J19" s="50">
        <f ca="1">ber!AG16</f>
        <v>0</v>
      </c>
      <c r="K19" s="50">
        <f ca="1">ber!AH16</f>
        <v>0</v>
      </c>
      <c r="L19" s="50">
        <f ca="1">ber!AI16</f>
        <v>0</v>
      </c>
      <c r="M19" s="50">
        <f ca="1">ber!AB16</f>
        <v>0</v>
      </c>
      <c r="N19" s="50">
        <f ca="1">ber!AC16</f>
        <v>0</v>
      </c>
      <c r="O19" s="50">
        <f ca="1">ber!AD16</f>
        <v>0</v>
      </c>
      <c r="P19" s="50">
        <f ca="1">ber!AE16</f>
        <v>0</v>
      </c>
    </row>
    <row r="20" spans="1:49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1:49">
      <c r="A21" s="76" t="s">
        <v>78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49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1:49">
      <c r="A23" s="77" t="s">
        <v>77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49">
      <c r="A24" s="76" t="s">
        <v>49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49">
      <c r="A25" s="77" t="s">
        <v>76</v>
      </c>
      <c r="B25" s="77"/>
      <c r="C25" s="77"/>
      <c r="D25" s="77"/>
      <c r="E25" s="85">
        <f ca="1">NOW()</f>
        <v>42699.112509143517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</row>
    <row r="26" spans="1:49" s="64" customFormat="1" ht="15" customHeight="1">
      <c r="A26" s="83" t="s">
        <v>52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1:49" s="64" customFormat="1" ht="15" customHeight="1">
      <c r="A27" s="103" t="s">
        <v>51</v>
      </c>
      <c r="B27" s="103"/>
      <c r="C27" s="10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49" s="64" customFormat="1" ht="15" customHeight="1">
      <c r="A28" s="84" t="s">
        <v>53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</row>
    <row r="29" spans="1:49" s="64" customFormat="1" ht="15" customHeight="1">
      <c r="A29" s="63" t="s">
        <v>54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49" s="64" customFormat="1" ht="15" customHeight="1">
      <c r="A30" s="65" t="s">
        <v>55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49" s="45" customFormat="1"/>
    <row r="32" spans="1:49" s="45" customFormat="1"/>
    <row r="33" s="45" customFormat="1"/>
    <row r="34" s="45" customFormat="1"/>
    <row r="35" s="45" customFormat="1"/>
    <row r="36" s="45" customFormat="1"/>
    <row r="37" s="45" customFormat="1"/>
    <row r="38" s="45" customFormat="1"/>
    <row r="39" s="45" customFormat="1"/>
    <row r="40" s="45" customFormat="1"/>
    <row r="41" s="45" customFormat="1"/>
    <row r="42" s="45" customFormat="1"/>
    <row r="43" s="45" customFormat="1"/>
    <row r="44" s="45" customFormat="1"/>
    <row r="45" s="45" customFormat="1"/>
    <row r="46" s="45" customFormat="1"/>
    <row r="47" s="45" customFormat="1"/>
    <row r="48" s="45" customFormat="1"/>
    <row r="49" s="45" customFormat="1"/>
    <row r="50" s="45" customFormat="1"/>
    <row r="51" s="45" customFormat="1"/>
    <row r="52" s="45" customFormat="1"/>
    <row r="53" s="45" customFormat="1"/>
    <row r="54" s="45" customFormat="1"/>
    <row r="55" s="45" customFormat="1"/>
    <row r="56" s="45" customFormat="1"/>
    <row r="57" s="45" customFormat="1"/>
    <row r="58" s="45" customFormat="1"/>
    <row r="59" s="45" customFormat="1"/>
    <row r="60" s="45" customFormat="1"/>
    <row r="61" s="45" customFormat="1"/>
    <row r="62" s="45" customFormat="1"/>
    <row r="63" s="45" customFormat="1"/>
    <row r="64" s="45" customFormat="1"/>
    <row r="65" spans="3:3" s="45" customFormat="1"/>
    <row r="66" spans="3:3" s="45" customFormat="1"/>
    <row r="67" spans="3:3" s="45" customFormat="1"/>
    <row r="68" spans="3:3" s="45" customFormat="1"/>
    <row r="69" spans="3:3" s="45" customFormat="1"/>
    <row r="70" spans="3:3" s="45" customFormat="1"/>
    <row r="71" spans="3:3" s="45" customFormat="1"/>
    <row r="72" spans="3:3" s="45" customFormat="1"/>
    <row r="73" spans="3:3" s="45" customFormat="1"/>
    <row r="74" spans="3:3" s="45" customFormat="1"/>
    <row r="75" spans="3:3" s="45" customFormat="1"/>
    <row r="76" spans="3:3" s="45" customFormat="1"/>
    <row r="77" spans="3:3" s="45" customFormat="1"/>
    <row r="78" spans="3:3" s="45" customFormat="1"/>
    <row r="79" spans="3:3" s="45" customFormat="1">
      <c r="C79" s="45" t="s">
        <v>56</v>
      </c>
    </row>
    <row r="80" spans="3:3" s="45" customFormat="1">
      <c r="C80" s="45" t="s">
        <v>57</v>
      </c>
    </row>
    <row r="81" spans="3:3" s="45" customFormat="1">
      <c r="C81" s="45" t="s">
        <v>58</v>
      </c>
    </row>
    <row r="82" spans="3:3" s="45" customFormat="1">
      <c r="C82" s="45" t="s">
        <v>59</v>
      </c>
    </row>
    <row r="83" spans="3:3" s="45" customFormat="1">
      <c r="C83" s="45" t="s">
        <v>60</v>
      </c>
    </row>
    <row r="84" spans="3:3" s="45" customFormat="1">
      <c r="C84" s="45" t="s">
        <v>42</v>
      </c>
    </row>
    <row r="85" spans="3:3" s="45" customFormat="1">
      <c r="C85" s="45" t="s">
        <v>43</v>
      </c>
    </row>
    <row r="86" spans="3:3" s="45" customFormat="1">
      <c r="C86" s="45" t="s">
        <v>44</v>
      </c>
    </row>
    <row r="87" spans="3:3" s="45" customFormat="1">
      <c r="C87" s="45" t="s">
        <v>45</v>
      </c>
    </row>
    <row r="88" spans="3:3" s="45" customFormat="1">
      <c r="C88" s="45" t="s">
        <v>46</v>
      </c>
    </row>
    <row r="89" spans="3:3" s="45" customFormat="1"/>
    <row r="90" spans="3:3" s="45" customFormat="1"/>
    <row r="91" spans="3:3" s="45" customFormat="1"/>
    <row r="92" spans="3:3" s="45" customFormat="1"/>
    <row r="93" spans="3:3" s="45" customFormat="1"/>
    <row r="94" spans="3:3" s="45" customFormat="1"/>
    <row r="95" spans="3:3" s="45" customFormat="1"/>
    <row r="96" spans="3:3" s="45" customFormat="1"/>
    <row r="97" s="45" customFormat="1"/>
    <row r="98" s="45" customFormat="1"/>
    <row r="99" s="45" customFormat="1"/>
    <row r="100" s="45" customFormat="1"/>
    <row r="101" s="45" customFormat="1"/>
    <row r="102" s="45" customFormat="1"/>
    <row r="103" s="45" customFormat="1"/>
    <row r="104" s="45" customFormat="1"/>
    <row r="105" s="45" customFormat="1"/>
    <row r="106" s="45" customFormat="1"/>
    <row r="107" s="45" customFormat="1"/>
    <row r="108" s="45" customFormat="1"/>
    <row r="109" s="45" customFormat="1"/>
    <row r="110" s="45" customFormat="1"/>
    <row r="111" s="45" customFormat="1"/>
    <row r="112" s="45" customFormat="1"/>
    <row r="113" s="45" customFormat="1"/>
    <row r="114" s="45" customFormat="1"/>
    <row r="115" s="45" customFormat="1"/>
    <row r="116" s="45" customFormat="1"/>
    <row r="117" s="45" customFormat="1"/>
    <row r="118" s="45" customFormat="1"/>
    <row r="119" s="45" customFormat="1"/>
    <row r="120" s="45" customFormat="1"/>
    <row r="121" s="45" customFormat="1"/>
    <row r="122" s="45" customFormat="1"/>
    <row r="123" s="45" customFormat="1"/>
    <row r="124" s="45" customFormat="1"/>
    <row r="125" s="45" customFormat="1"/>
    <row r="126" s="45" customFormat="1"/>
    <row r="127" s="45" customFormat="1"/>
    <row r="128" s="45" customFormat="1"/>
  </sheetData>
  <sheetProtection password="C6CA" sheet="1" objects="1" scenarios="1"/>
  <mergeCells count="18">
    <mergeCell ref="A26:P26"/>
    <mergeCell ref="A28:P28"/>
    <mergeCell ref="E25:P25"/>
    <mergeCell ref="A25:D25"/>
    <mergeCell ref="A27:C27"/>
    <mergeCell ref="D1:P1"/>
    <mergeCell ref="B2:B3"/>
    <mergeCell ref="A24:P24"/>
    <mergeCell ref="A22:P22"/>
    <mergeCell ref="A21:P21"/>
    <mergeCell ref="A20:P20"/>
    <mergeCell ref="A23:P23"/>
    <mergeCell ref="M2:P2"/>
    <mergeCell ref="I2:L2"/>
    <mergeCell ref="E2:H2"/>
    <mergeCell ref="D2:D3"/>
    <mergeCell ref="C2:C3"/>
    <mergeCell ref="A2:A3"/>
  </mergeCells>
  <conditionalFormatting sqref="A4:P19">
    <cfRule type="expression" dxfId="13" priority="14">
      <formula>$A4=1</formula>
    </cfRule>
  </conditionalFormatting>
  <conditionalFormatting sqref="E4:E19 I4:I19">
    <cfRule type="cellIs" dxfId="12" priority="13" operator="greaterThanOrEqual">
      <formula>360</formula>
    </cfRule>
    <cfRule type="cellIs" dxfId="11" priority="7" operator="greaterThanOrEqual">
      <formula>400</formula>
    </cfRule>
  </conditionalFormatting>
  <conditionalFormatting sqref="F4:F19 J4:J19">
    <cfRule type="cellIs" dxfId="10" priority="12" operator="greaterThanOrEqual">
      <formula>180</formula>
    </cfRule>
    <cfRule type="cellIs" dxfId="9" priority="6" operator="greaterThanOrEqual">
      <formula>200</formula>
    </cfRule>
  </conditionalFormatting>
  <conditionalFormatting sqref="H4:H19 L4:L19">
    <cfRule type="cellIs" dxfId="8" priority="11" operator="greaterThanOrEqual">
      <formula>540</formula>
    </cfRule>
  </conditionalFormatting>
  <conditionalFormatting sqref="P4:P19">
    <cfRule type="cellIs" dxfId="7" priority="10" operator="greaterThanOrEqual">
      <formula>1080</formula>
    </cfRule>
    <cfRule type="cellIs" dxfId="6" priority="9" operator="greaterThanOrEqual">
      <formula>1200</formula>
    </cfRule>
  </conditionalFormatting>
  <conditionalFormatting sqref="L4:L19 H4:H19">
    <cfRule type="cellIs" dxfId="5" priority="8" operator="greaterThanOrEqual">
      <formula>600</formula>
    </cfRule>
  </conditionalFormatting>
  <conditionalFormatting sqref="M4:M19">
    <cfRule type="cellIs" dxfId="4" priority="5" operator="greaterThanOrEqual">
      <formula>800</formula>
    </cfRule>
  </conditionalFormatting>
  <conditionalFormatting sqref="N4:N19">
    <cfRule type="cellIs" dxfId="3" priority="4" operator="greaterThanOrEqual">
      <formula>400</formula>
    </cfRule>
  </conditionalFormatting>
  <conditionalFormatting sqref="G4:G19 K4:K19">
    <cfRule type="cellIs" dxfId="2" priority="2" operator="equal">
      <formula>0</formula>
    </cfRule>
    <cfRule type="cellIs" dxfId="1" priority="3" operator="lessThanOrEqual">
      <formula>4</formula>
    </cfRule>
  </conditionalFormatting>
  <conditionalFormatting sqref="O4:O19">
    <cfRule type="cellIs" dxfId="0" priority="1" operator="lessThanOrEqual">
      <formula>8</formula>
    </cfRule>
  </conditionalFormatting>
  <hyperlinks>
    <hyperlink ref="A29" r:id="rId1"/>
    <hyperlink ref="A27" r:id="rId2"/>
  </hyperlinks>
  <pageMargins left="0.23622047244094491" right="0.23622047244094491" top="0.23622047244094491" bottom="0.15748031496062992" header="0.31496062992125984" footer="0.31496062992125984"/>
  <pageSetup paperSize="9" scale="9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9"/>
  <sheetViews>
    <sheetView tabSelected="1" zoomScaleNormal="100" workbookViewId="0">
      <selection activeCell="H4" sqref="H4"/>
    </sheetView>
  </sheetViews>
  <sheetFormatPr baseColWidth="10" defaultRowHeight="15"/>
  <cols>
    <col min="1" max="2" width="21.42578125" style="26" customWidth="1"/>
    <col min="3" max="3" width="12.140625" style="26" customWidth="1"/>
    <col min="4" max="5" width="4.28515625" style="29" customWidth="1"/>
    <col min="6" max="6" width="2.85546875" style="29" customWidth="1"/>
    <col min="7" max="7" width="5" style="29" customWidth="1"/>
    <col min="8" max="9" width="4.28515625" style="26" customWidth="1"/>
    <col min="10" max="10" width="2.85546875" style="26" customWidth="1"/>
    <col min="11" max="11" width="5" style="26" customWidth="1"/>
    <col min="12" max="13" width="4.28515625" style="26" customWidth="1"/>
    <col min="14" max="14" width="2.85546875" style="26" customWidth="1"/>
    <col min="15" max="15" width="5" style="26" customWidth="1"/>
    <col min="16" max="17" width="4.28515625" style="26" customWidth="1"/>
    <col min="18" max="18" width="2.85546875" style="26" customWidth="1"/>
    <col min="19" max="19" width="5" style="26" customWidth="1"/>
    <col min="20" max="21" width="4.28515625" style="26" customWidth="1"/>
    <col min="22" max="22" width="2.85546875" style="26" customWidth="1"/>
    <col min="23" max="23" width="5" style="26" customWidth="1"/>
    <col min="24" max="16384" width="11.42578125" style="26"/>
  </cols>
  <sheetData>
    <row r="1" spans="1:54">
      <c r="A1" s="30" t="str">
        <f>"Ergebnisliste Vorlauf "&amp;'ANSICHT+AUSDRUCK'!D1</f>
        <v>Ergebnisliste Vorlauf Senioren A/B/C</v>
      </c>
      <c r="B1" s="31"/>
      <c r="C1" s="31"/>
      <c r="D1" s="31"/>
      <c r="E1" s="31"/>
      <c r="F1" s="31"/>
      <c r="G1" s="31"/>
      <c r="H1" s="86">
        <f ca="1">NOW()</f>
        <v>42699.112509143517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54" s="34" customFormat="1" ht="15" customHeight="1">
      <c r="A2" s="94" t="s">
        <v>0</v>
      </c>
      <c r="B2" s="92" t="s">
        <v>1</v>
      </c>
      <c r="C2" s="87" t="s">
        <v>47</v>
      </c>
      <c r="D2" s="89" t="s">
        <v>31</v>
      </c>
      <c r="E2" s="90"/>
      <c r="F2" s="90"/>
      <c r="G2" s="91"/>
      <c r="H2" s="89" t="s">
        <v>27</v>
      </c>
      <c r="I2" s="90"/>
      <c r="J2" s="90"/>
      <c r="K2" s="91"/>
      <c r="L2" s="89" t="s">
        <v>28</v>
      </c>
      <c r="M2" s="90"/>
      <c r="N2" s="90"/>
      <c r="O2" s="91"/>
      <c r="P2" s="89" t="s">
        <v>29</v>
      </c>
      <c r="Q2" s="90"/>
      <c r="R2" s="90"/>
      <c r="S2" s="91"/>
      <c r="T2" s="89" t="s">
        <v>30</v>
      </c>
      <c r="U2" s="90"/>
      <c r="V2" s="90"/>
      <c r="W2" s="91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54" s="34" customFormat="1">
      <c r="A3" s="95"/>
      <c r="B3" s="93"/>
      <c r="C3" s="88"/>
      <c r="D3" s="35" t="s">
        <v>5</v>
      </c>
      <c r="E3" s="36" t="s">
        <v>2</v>
      </c>
      <c r="F3" s="36" t="s">
        <v>3</v>
      </c>
      <c r="G3" s="37" t="s">
        <v>4</v>
      </c>
      <c r="H3" s="38" t="s">
        <v>5</v>
      </c>
      <c r="I3" s="39" t="s">
        <v>2</v>
      </c>
      <c r="J3" s="39" t="s">
        <v>3</v>
      </c>
      <c r="K3" s="40" t="s">
        <v>4</v>
      </c>
      <c r="L3" s="38" t="s">
        <v>5</v>
      </c>
      <c r="M3" s="39" t="s">
        <v>2</v>
      </c>
      <c r="N3" s="39" t="s">
        <v>3</v>
      </c>
      <c r="O3" s="40" t="s">
        <v>4</v>
      </c>
      <c r="P3" s="38" t="s">
        <v>5</v>
      </c>
      <c r="Q3" s="39" t="s">
        <v>2</v>
      </c>
      <c r="R3" s="39" t="s">
        <v>3</v>
      </c>
      <c r="S3" s="40" t="s">
        <v>4</v>
      </c>
      <c r="T3" s="38" t="s">
        <v>5</v>
      </c>
      <c r="U3" s="39" t="s">
        <v>2</v>
      </c>
      <c r="V3" s="39" t="s">
        <v>3</v>
      </c>
      <c r="W3" s="40" t="s">
        <v>4</v>
      </c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</row>
    <row r="4" spans="1:54">
      <c r="A4" s="20" t="s">
        <v>61</v>
      </c>
      <c r="B4" s="27" t="s">
        <v>12</v>
      </c>
      <c r="C4" s="41" t="s">
        <v>60</v>
      </c>
      <c r="D4" s="10">
        <f t="shared" ref="D4:D12" si="0">H4+L4+P4+T4</f>
        <v>0</v>
      </c>
      <c r="E4" s="11">
        <f t="shared" ref="E4:E12" si="1">I4+M4+Q4+U4</f>
        <v>0</v>
      </c>
      <c r="F4" s="11">
        <f t="shared" ref="F4:F12" si="2">J4+N4+R4+V4</f>
        <v>0</v>
      </c>
      <c r="G4" s="12">
        <f>SUM(D4:E4)</f>
        <v>0</v>
      </c>
      <c r="H4" s="20"/>
      <c r="I4" s="21"/>
      <c r="J4" s="21"/>
      <c r="K4" s="13">
        <f>H4+I4</f>
        <v>0</v>
      </c>
      <c r="L4" s="20"/>
      <c r="M4" s="21"/>
      <c r="N4" s="21"/>
      <c r="O4" s="13">
        <f>L4+M4</f>
        <v>0</v>
      </c>
      <c r="P4" s="20"/>
      <c r="Q4" s="21"/>
      <c r="R4" s="21"/>
      <c r="S4" s="13">
        <f>P4+Q4</f>
        <v>0</v>
      </c>
      <c r="T4" s="20"/>
      <c r="U4" s="21"/>
      <c r="V4" s="21"/>
      <c r="W4" s="13">
        <f>T4+U4</f>
        <v>0</v>
      </c>
    </row>
    <row r="5" spans="1:54">
      <c r="A5" s="22" t="s">
        <v>62</v>
      </c>
      <c r="B5" s="28" t="s">
        <v>6</v>
      </c>
      <c r="C5" s="42" t="s">
        <v>60</v>
      </c>
      <c r="D5" s="4">
        <f t="shared" si="0"/>
        <v>0</v>
      </c>
      <c r="E5" s="3">
        <f t="shared" si="1"/>
        <v>0</v>
      </c>
      <c r="F5" s="3">
        <f t="shared" si="2"/>
        <v>0</v>
      </c>
      <c r="G5" s="5">
        <f t="shared" ref="G5:G12" si="3">SUM(D5:E5)</f>
        <v>0</v>
      </c>
      <c r="H5" s="22"/>
      <c r="I5" s="23"/>
      <c r="J5" s="23"/>
      <c r="K5" s="13">
        <f t="shared" ref="K5:K36" si="4">H5+I5</f>
        <v>0</v>
      </c>
      <c r="L5" s="22"/>
      <c r="M5" s="23"/>
      <c r="N5" s="23"/>
      <c r="O5" s="13">
        <f t="shared" ref="O5:O36" si="5">L5+M5</f>
        <v>0</v>
      </c>
      <c r="P5" s="22"/>
      <c r="Q5" s="23"/>
      <c r="R5" s="23"/>
      <c r="S5" s="13">
        <f t="shared" ref="S5:S36" si="6">P5+Q5</f>
        <v>0</v>
      </c>
      <c r="T5" s="22"/>
      <c r="U5" s="23"/>
      <c r="V5" s="23"/>
      <c r="W5" s="13">
        <f t="shared" ref="W5:W36" si="7">T5+U5</f>
        <v>0</v>
      </c>
    </row>
    <row r="6" spans="1:54">
      <c r="A6" s="22" t="s">
        <v>63</v>
      </c>
      <c r="B6" s="28" t="s">
        <v>9</v>
      </c>
      <c r="C6" s="42" t="s">
        <v>59</v>
      </c>
      <c r="D6" s="4">
        <f t="shared" si="0"/>
        <v>0</v>
      </c>
      <c r="E6" s="3">
        <f t="shared" si="1"/>
        <v>0</v>
      </c>
      <c r="F6" s="3">
        <f t="shared" si="2"/>
        <v>0</v>
      </c>
      <c r="G6" s="5">
        <f t="shared" si="3"/>
        <v>0</v>
      </c>
      <c r="H6" s="22"/>
      <c r="I6" s="23"/>
      <c r="J6" s="23"/>
      <c r="K6" s="13">
        <f t="shared" si="4"/>
        <v>0</v>
      </c>
      <c r="L6" s="22"/>
      <c r="M6" s="23"/>
      <c r="N6" s="23"/>
      <c r="O6" s="13">
        <f t="shared" si="5"/>
        <v>0</v>
      </c>
      <c r="P6" s="22"/>
      <c r="Q6" s="23"/>
      <c r="R6" s="23"/>
      <c r="S6" s="13">
        <f t="shared" si="6"/>
        <v>0</v>
      </c>
      <c r="T6" s="22"/>
      <c r="U6" s="23"/>
      <c r="V6" s="23"/>
      <c r="W6" s="13">
        <f t="shared" si="7"/>
        <v>0</v>
      </c>
    </row>
    <row r="7" spans="1:54">
      <c r="A7" s="22" t="s">
        <v>64</v>
      </c>
      <c r="B7" s="28" t="s">
        <v>12</v>
      </c>
      <c r="C7" s="42" t="s">
        <v>59</v>
      </c>
      <c r="D7" s="4">
        <f t="shared" si="0"/>
        <v>0</v>
      </c>
      <c r="E7" s="3">
        <f t="shared" si="1"/>
        <v>0</v>
      </c>
      <c r="F7" s="3">
        <f t="shared" si="2"/>
        <v>0</v>
      </c>
      <c r="G7" s="5">
        <f t="shared" si="3"/>
        <v>0</v>
      </c>
      <c r="H7" s="22"/>
      <c r="I7" s="23"/>
      <c r="J7" s="23"/>
      <c r="K7" s="13">
        <f t="shared" si="4"/>
        <v>0</v>
      </c>
      <c r="L7" s="22"/>
      <c r="M7" s="23"/>
      <c r="N7" s="23"/>
      <c r="O7" s="13">
        <f t="shared" si="5"/>
        <v>0</v>
      </c>
      <c r="P7" s="22"/>
      <c r="Q7" s="23"/>
      <c r="R7" s="23"/>
      <c r="S7" s="13">
        <f t="shared" si="6"/>
        <v>0</v>
      </c>
      <c r="T7" s="22"/>
      <c r="U7" s="23"/>
      <c r="V7" s="23"/>
      <c r="W7" s="13">
        <f t="shared" si="7"/>
        <v>0</v>
      </c>
    </row>
    <row r="8" spans="1:54">
      <c r="A8" s="22" t="s">
        <v>65</v>
      </c>
      <c r="B8" s="28" t="s">
        <v>8</v>
      </c>
      <c r="C8" s="42" t="s">
        <v>58</v>
      </c>
      <c r="D8" s="4">
        <f t="shared" si="0"/>
        <v>0</v>
      </c>
      <c r="E8" s="3">
        <f t="shared" si="1"/>
        <v>0</v>
      </c>
      <c r="F8" s="3">
        <f t="shared" si="2"/>
        <v>0</v>
      </c>
      <c r="G8" s="5">
        <f t="shared" si="3"/>
        <v>0</v>
      </c>
      <c r="H8" s="22"/>
      <c r="I8" s="23"/>
      <c r="J8" s="23"/>
      <c r="K8" s="13">
        <f t="shared" si="4"/>
        <v>0</v>
      </c>
      <c r="L8" s="22"/>
      <c r="M8" s="23"/>
      <c r="N8" s="23"/>
      <c r="O8" s="13">
        <f t="shared" si="5"/>
        <v>0</v>
      </c>
      <c r="P8" s="22"/>
      <c r="Q8" s="23"/>
      <c r="R8" s="23"/>
      <c r="S8" s="13">
        <f t="shared" si="6"/>
        <v>0</v>
      </c>
      <c r="T8" s="22"/>
      <c r="U8" s="23"/>
      <c r="V8" s="23"/>
      <c r="W8" s="13">
        <f t="shared" si="7"/>
        <v>0</v>
      </c>
    </row>
    <row r="9" spans="1:54">
      <c r="A9" s="22" t="s">
        <v>66</v>
      </c>
      <c r="B9" s="28" t="s">
        <v>11</v>
      </c>
      <c r="C9" s="42" t="s">
        <v>58</v>
      </c>
      <c r="D9" s="4">
        <f t="shared" si="0"/>
        <v>0</v>
      </c>
      <c r="E9" s="3">
        <f t="shared" si="1"/>
        <v>0</v>
      </c>
      <c r="F9" s="3">
        <f t="shared" si="2"/>
        <v>0</v>
      </c>
      <c r="G9" s="5">
        <f t="shared" si="3"/>
        <v>0</v>
      </c>
      <c r="H9" s="22"/>
      <c r="I9" s="23"/>
      <c r="J9" s="23"/>
      <c r="K9" s="13">
        <f t="shared" si="4"/>
        <v>0</v>
      </c>
      <c r="L9" s="22"/>
      <c r="M9" s="23"/>
      <c r="N9" s="23"/>
      <c r="O9" s="13">
        <f t="shared" si="5"/>
        <v>0</v>
      </c>
      <c r="P9" s="22"/>
      <c r="Q9" s="23"/>
      <c r="R9" s="23"/>
      <c r="S9" s="13">
        <f t="shared" si="6"/>
        <v>0</v>
      </c>
      <c r="T9" s="22"/>
      <c r="U9" s="23"/>
      <c r="V9" s="23"/>
      <c r="W9" s="13">
        <f t="shared" si="7"/>
        <v>0</v>
      </c>
    </row>
    <row r="10" spans="1:54">
      <c r="A10" s="22" t="s">
        <v>67</v>
      </c>
      <c r="B10" s="28" t="s">
        <v>8</v>
      </c>
      <c r="C10" s="42" t="s">
        <v>59</v>
      </c>
      <c r="D10" s="4">
        <f t="shared" si="0"/>
        <v>0</v>
      </c>
      <c r="E10" s="3">
        <f t="shared" si="1"/>
        <v>0</v>
      </c>
      <c r="F10" s="3">
        <f t="shared" si="2"/>
        <v>0</v>
      </c>
      <c r="G10" s="5">
        <f t="shared" si="3"/>
        <v>0</v>
      </c>
      <c r="H10" s="22"/>
      <c r="I10" s="23"/>
      <c r="J10" s="23"/>
      <c r="K10" s="13">
        <f t="shared" si="4"/>
        <v>0</v>
      </c>
      <c r="L10" s="22"/>
      <c r="M10" s="23"/>
      <c r="N10" s="23"/>
      <c r="O10" s="13">
        <f t="shared" si="5"/>
        <v>0</v>
      </c>
      <c r="P10" s="22"/>
      <c r="Q10" s="23"/>
      <c r="R10" s="23"/>
      <c r="S10" s="13">
        <f t="shared" si="6"/>
        <v>0</v>
      </c>
      <c r="T10" s="22"/>
      <c r="U10" s="23"/>
      <c r="V10" s="23"/>
      <c r="W10" s="13">
        <f t="shared" si="7"/>
        <v>0</v>
      </c>
    </row>
    <row r="11" spans="1:54">
      <c r="A11" s="22" t="s">
        <v>68</v>
      </c>
      <c r="B11" s="28" t="s">
        <v>8</v>
      </c>
      <c r="C11" s="42" t="s">
        <v>59</v>
      </c>
      <c r="D11" s="4">
        <f t="shared" si="0"/>
        <v>0</v>
      </c>
      <c r="E11" s="3">
        <f t="shared" si="1"/>
        <v>0</v>
      </c>
      <c r="F11" s="3">
        <f t="shared" si="2"/>
        <v>0</v>
      </c>
      <c r="G11" s="5">
        <f t="shared" si="3"/>
        <v>0</v>
      </c>
      <c r="H11" s="22"/>
      <c r="I11" s="23"/>
      <c r="J11" s="23"/>
      <c r="K11" s="13">
        <f t="shared" si="4"/>
        <v>0</v>
      </c>
      <c r="L11" s="22"/>
      <c r="M11" s="23"/>
      <c r="N11" s="23"/>
      <c r="O11" s="13">
        <f t="shared" si="5"/>
        <v>0</v>
      </c>
      <c r="P11" s="22"/>
      <c r="Q11" s="23"/>
      <c r="R11" s="23"/>
      <c r="S11" s="13">
        <f t="shared" si="6"/>
        <v>0</v>
      </c>
      <c r="T11" s="22"/>
      <c r="U11" s="23"/>
      <c r="V11" s="23"/>
      <c r="W11" s="13">
        <f t="shared" si="7"/>
        <v>0</v>
      </c>
    </row>
    <row r="12" spans="1:54">
      <c r="A12" s="22" t="s">
        <v>69</v>
      </c>
      <c r="B12" s="28" t="s">
        <v>20</v>
      </c>
      <c r="C12" s="42" t="s">
        <v>58</v>
      </c>
      <c r="D12" s="4">
        <f t="shared" si="0"/>
        <v>0</v>
      </c>
      <c r="E12" s="3">
        <f t="shared" si="1"/>
        <v>0</v>
      </c>
      <c r="F12" s="3">
        <f t="shared" si="2"/>
        <v>0</v>
      </c>
      <c r="G12" s="5">
        <f t="shared" si="3"/>
        <v>0</v>
      </c>
      <c r="H12" s="22"/>
      <c r="I12" s="23"/>
      <c r="J12" s="23"/>
      <c r="K12" s="13">
        <f t="shared" si="4"/>
        <v>0</v>
      </c>
      <c r="L12" s="22"/>
      <c r="M12" s="23"/>
      <c r="N12" s="23"/>
      <c r="O12" s="13">
        <f t="shared" si="5"/>
        <v>0</v>
      </c>
      <c r="P12" s="22"/>
      <c r="Q12" s="23"/>
      <c r="R12" s="23"/>
      <c r="S12" s="13">
        <f t="shared" si="6"/>
        <v>0</v>
      </c>
      <c r="T12" s="22"/>
      <c r="U12" s="23"/>
      <c r="V12" s="23"/>
      <c r="W12" s="13">
        <f t="shared" si="7"/>
        <v>0</v>
      </c>
    </row>
    <row r="13" spans="1:54">
      <c r="A13" s="22" t="s">
        <v>70</v>
      </c>
      <c r="B13" s="28" t="s">
        <v>6</v>
      </c>
      <c r="C13" s="42" t="s">
        <v>58</v>
      </c>
      <c r="D13" s="4">
        <f t="shared" ref="D13:D36" si="8">H13+L13+P13+T13</f>
        <v>0</v>
      </c>
      <c r="E13" s="3">
        <f t="shared" ref="E13:E36" si="9">I13+M13+Q13+U13</f>
        <v>0</v>
      </c>
      <c r="F13" s="3">
        <f t="shared" ref="F13:F36" si="10">J13+N13+R13+V13</f>
        <v>0</v>
      </c>
      <c r="G13" s="5">
        <f t="shared" ref="G13:G36" si="11">SUM(D13:E13)</f>
        <v>0</v>
      </c>
      <c r="H13" s="22"/>
      <c r="I13" s="23"/>
      <c r="J13" s="23"/>
      <c r="K13" s="13">
        <f t="shared" si="4"/>
        <v>0</v>
      </c>
      <c r="L13" s="22"/>
      <c r="M13" s="23"/>
      <c r="N13" s="23"/>
      <c r="O13" s="13">
        <f t="shared" si="5"/>
        <v>0</v>
      </c>
      <c r="P13" s="22"/>
      <c r="Q13" s="23"/>
      <c r="R13" s="23"/>
      <c r="S13" s="13">
        <f t="shared" si="6"/>
        <v>0</v>
      </c>
      <c r="T13" s="22"/>
      <c r="U13" s="23"/>
      <c r="V13" s="23"/>
      <c r="W13" s="13">
        <f t="shared" si="7"/>
        <v>0</v>
      </c>
    </row>
    <row r="14" spans="1:54">
      <c r="A14" s="22" t="s">
        <v>71</v>
      </c>
      <c r="B14" s="28" t="s">
        <v>20</v>
      </c>
      <c r="C14" s="42" t="s">
        <v>59</v>
      </c>
      <c r="D14" s="4">
        <f t="shared" si="8"/>
        <v>0</v>
      </c>
      <c r="E14" s="3">
        <f t="shared" si="9"/>
        <v>0</v>
      </c>
      <c r="F14" s="3">
        <f t="shared" si="10"/>
        <v>0</v>
      </c>
      <c r="G14" s="5">
        <f t="shared" si="11"/>
        <v>0</v>
      </c>
      <c r="H14" s="22"/>
      <c r="I14" s="23"/>
      <c r="J14" s="23"/>
      <c r="K14" s="13">
        <f t="shared" si="4"/>
        <v>0</v>
      </c>
      <c r="L14" s="22"/>
      <c r="M14" s="23"/>
      <c r="N14" s="23"/>
      <c r="O14" s="13">
        <f t="shared" si="5"/>
        <v>0</v>
      </c>
      <c r="P14" s="22"/>
      <c r="Q14" s="23"/>
      <c r="R14" s="23"/>
      <c r="S14" s="13">
        <f t="shared" si="6"/>
        <v>0</v>
      </c>
      <c r="T14" s="22"/>
      <c r="U14" s="23"/>
      <c r="V14" s="23"/>
      <c r="W14" s="13">
        <f t="shared" si="7"/>
        <v>0</v>
      </c>
    </row>
    <row r="15" spans="1:54">
      <c r="A15" s="22" t="s">
        <v>72</v>
      </c>
      <c r="B15" s="28" t="s">
        <v>6</v>
      </c>
      <c r="C15" s="42" t="s">
        <v>59</v>
      </c>
      <c r="D15" s="4">
        <f t="shared" si="8"/>
        <v>0</v>
      </c>
      <c r="E15" s="3">
        <f t="shared" si="9"/>
        <v>0</v>
      </c>
      <c r="F15" s="3">
        <f t="shared" si="10"/>
        <v>0</v>
      </c>
      <c r="G15" s="5">
        <f t="shared" si="11"/>
        <v>0</v>
      </c>
      <c r="H15" s="22"/>
      <c r="I15" s="23"/>
      <c r="J15" s="23"/>
      <c r="K15" s="13">
        <f t="shared" si="4"/>
        <v>0</v>
      </c>
      <c r="L15" s="22"/>
      <c r="M15" s="23"/>
      <c r="N15" s="23"/>
      <c r="O15" s="13">
        <f t="shared" si="5"/>
        <v>0</v>
      </c>
      <c r="P15" s="22"/>
      <c r="Q15" s="23"/>
      <c r="R15" s="23"/>
      <c r="S15" s="13">
        <f t="shared" si="6"/>
        <v>0</v>
      </c>
      <c r="T15" s="22"/>
      <c r="U15" s="23"/>
      <c r="V15" s="23"/>
      <c r="W15" s="13">
        <f t="shared" si="7"/>
        <v>0</v>
      </c>
    </row>
    <row r="16" spans="1:54">
      <c r="A16" s="22" t="s">
        <v>73</v>
      </c>
      <c r="B16" s="28" t="s">
        <v>6</v>
      </c>
      <c r="C16" s="42" t="s">
        <v>58</v>
      </c>
      <c r="D16" s="4">
        <f t="shared" si="8"/>
        <v>0</v>
      </c>
      <c r="E16" s="3">
        <f t="shared" si="9"/>
        <v>0</v>
      </c>
      <c r="F16" s="3">
        <f t="shared" si="10"/>
        <v>0</v>
      </c>
      <c r="G16" s="5">
        <f t="shared" si="11"/>
        <v>0</v>
      </c>
      <c r="H16" s="22"/>
      <c r="I16" s="23"/>
      <c r="J16" s="23"/>
      <c r="K16" s="13">
        <f t="shared" si="4"/>
        <v>0</v>
      </c>
      <c r="L16" s="22"/>
      <c r="M16" s="23"/>
      <c r="N16" s="23"/>
      <c r="O16" s="13">
        <f t="shared" si="5"/>
        <v>0</v>
      </c>
      <c r="P16" s="22"/>
      <c r="Q16" s="23"/>
      <c r="R16" s="23"/>
      <c r="S16" s="13">
        <f t="shared" si="6"/>
        <v>0</v>
      </c>
      <c r="T16" s="22"/>
      <c r="U16" s="23"/>
      <c r="V16" s="23"/>
      <c r="W16" s="13">
        <f t="shared" si="7"/>
        <v>0</v>
      </c>
    </row>
    <row r="17" spans="1:23">
      <c r="A17" s="22" t="s">
        <v>74</v>
      </c>
      <c r="B17" s="28" t="s">
        <v>18</v>
      </c>
      <c r="C17" s="42" t="s">
        <v>58</v>
      </c>
      <c r="D17" s="4">
        <f t="shared" si="8"/>
        <v>0</v>
      </c>
      <c r="E17" s="3">
        <f t="shared" si="9"/>
        <v>0</v>
      </c>
      <c r="F17" s="3">
        <f t="shared" si="10"/>
        <v>0</v>
      </c>
      <c r="G17" s="5">
        <f t="shared" si="11"/>
        <v>0</v>
      </c>
      <c r="H17" s="22"/>
      <c r="I17" s="23"/>
      <c r="J17" s="23"/>
      <c r="K17" s="13">
        <f t="shared" si="4"/>
        <v>0</v>
      </c>
      <c r="L17" s="22"/>
      <c r="M17" s="23"/>
      <c r="N17" s="23"/>
      <c r="O17" s="13">
        <f t="shared" si="5"/>
        <v>0</v>
      </c>
      <c r="P17" s="22"/>
      <c r="Q17" s="23"/>
      <c r="R17" s="23"/>
      <c r="S17" s="13">
        <f t="shared" si="6"/>
        <v>0</v>
      </c>
      <c r="T17" s="22"/>
      <c r="U17" s="23"/>
      <c r="V17" s="23"/>
      <c r="W17" s="13">
        <f t="shared" si="7"/>
        <v>0</v>
      </c>
    </row>
    <row r="18" spans="1:23">
      <c r="A18" s="22" t="s">
        <v>75</v>
      </c>
      <c r="B18" s="28" t="s">
        <v>12</v>
      </c>
      <c r="C18" s="42" t="s">
        <v>59</v>
      </c>
      <c r="D18" s="4">
        <f t="shared" si="8"/>
        <v>0</v>
      </c>
      <c r="E18" s="3">
        <f t="shared" si="9"/>
        <v>0</v>
      </c>
      <c r="F18" s="3">
        <f t="shared" si="10"/>
        <v>0</v>
      </c>
      <c r="G18" s="5">
        <f t="shared" si="11"/>
        <v>0</v>
      </c>
      <c r="H18" s="22"/>
      <c r="I18" s="23"/>
      <c r="J18" s="23"/>
      <c r="K18" s="13">
        <f t="shared" si="4"/>
        <v>0</v>
      </c>
      <c r="L18" s="22"/>
      <c r="M18" s="23"/>
      <c r="N18" s="23"/>
      <c r="O18" s="13">
        <f t="shared" si="5"/>
        <v>0</v>
      </c>
      <c r="P18" s="22"/>
      <c r="Q18" s="23"/>
      <c r="R18" s="23"/>
      <c r="S18" s="13">
        <f t="shared" si="6"/>
        <v>0</v>
      </c>
      <c r="T18" s="22"/>
      <c r="U18" s="23"/>
      <c r="V18" s="23"/>
      <c r="W18" s="13">
        <f t="shared" si="7"/>
        <v>0</v>
      </c>
    </row>
    <row r="19" spans="1:23">
      <c r="A19" s="22"/>
      <c r="B19" s="28"/>
      <c r="C19" s="42"/>
      <c r="D19" s="4">
        <f t="shared" si="8"/>
        <v>0</v>
      </c>
      <c r="E19" s="3">
        <f t="shared" si="9"/>
        <v>0</v>
      </c>
      <c r="F19" s="3">
        <f t="shared" si="10"/>
        <v>0</v>
      </c>
      <c r="G19" s="5">
        <f t="shared" si="11"/>
        <v>0</v>
      </c>
      <c r="H19" s="22"/>
      <c r="I19" s="23"/>
      <c r="J19" s="23"/>
      <c r="K19" s="13">
        <f t="shared" si="4"/>
        <v>0</v>
      </c>
      <c r="L19" s="22"/>
      <c r="M19" s="23"/>
      <c r="N19" s="23"/>
      <c r="O19" s="13">
        <f t="shared" si="5"/>
        <v>0</v>
      </c>
      <c r="P19" s="22"/>
      <c r="Q19" s="23"/>
      <c r="R19" s="23"/>
      <c r="S19" s="13">
        <f t="shared" si="6"/>
        <v>0</v>
      </c>
      <c r="T19" s="22"/>
      <c r="U19" s="23"/>
      <c r="V19" s="23"/>
      <c r="W19" s="13">
        <f t="shared" si="7"/>
        <v>0</v>
      </c>
    </row>
    <row r="20" spans="1:23">
      <c r="A20" s="22"/>
      <c r="B20" s="28"/>
      <c r="C20" s="42"/>
      <c r="D20" s="4">
        <f t="shared" si="8"/>
        <v>0</v>
      </c>
      <c r="E20" s="3">
        <f t="shared" si="9"/>
        <v>0</v>
      </c>
      <c r="F20" s="3">
        <f t="shared" si="10"/>
        <v>0</v>
      </c>
      <c r="G20" s="5">
        <f t="shared" si="11"/>
        <v>0</v>
      </c>
      <c r="H20" s="22"/>
      <c r="I20" s="23"/>
      <c r="J20" s="23"/>
      <c r="K20" s="13">
        <f t="shared" si="4"/>
        <v>0</v>
      </c>
      <c r="L20" s="22"/>
      <c r="M20" s="23"/>
      <c r="N20" s="23"/>
      <c r="O20" s="13">
        <f t="shared" si="5"/>
        <v>0</v>
      </c>
      <c r="P20" s="22"/>
      <c r="Q20" s="23"/>
      <c r="R20" s="23"/>
      <c r="S20" s="13">
        <f t="shared" si="6"/>
        <v>0</v>
      </c>
      <c r="T20" s="22"/>
      <c r="U20" s="23"/>
      <c r="V20" s="23"/>
      <c r="W20" s="13">
        <f t="shared" si="7"/>
        <v>0</v>
      </c>
    </row>
    <row r="21" spans="1:23">
      <c r="A21" s="22"/>
      <c r="B21" s="28"/>
      <c r="C21" s="42"/>
      <c r="D21" s="4">
        <f t="shared" si="8"/>
        <v>0</v>
      </c>
      <c r="E21" s="3">
        <f t="shared" si="9"/>
        <v>0</v>
      </c>
      <c r="F21" s="3">
        <f t="shared" si="10"/>
        <v>0</v>
      </c>
      <c r="G21" s="5">
        <f t="shared" si="11"/>
        <v>0</v>
      </c>
      <c r="H21" s="22"/>
      <c r="I21" s="23"/>
      <c r="J21" s="23"/>
      <c r="K21" s="13">
        <f t="shared" si="4"/>
        <v>0</v>
      </c>
      <c r="L21" s="22"/>
      <c r="M21" s="23"/>
      <c r="N21" s="23"/>
      <c r="O21" s="13">
        <f t="shared" si="5"/>
        <v>0</v>
      </c>
      <c r="P21" s="22"/>
      <c r="Q21" s="23"/>
      <c r="R21" s="23"/>
      <c r="S21" s="13">
        <f t="shared" si="6"/>
        <v>0</v>
      </c>
      <c r="T21" s="22"/>
      <c r="U21" s="23"/>
      <c r="V21" s="23"/>
      <c r="W21" s="13">
        <f t="shared" si="7"/>
        <v>0</v>
      </c>
    </row>
    <row r="22" spans="1:23">
      <c r="A22" s="22"/>
      <c r="B22" s="28"/>
      <c r="C22" s="42"/>
      <c r="D22" s="4">
        <f t="shared" si="8"/>
        <v>0</v>
      </c>
      <c r="E22" s="3">
        <f t="shared" si="9"/>
        <v>0</v>
      </c>
      <c r="F22" s="3">
        <f t="shared" si="10"/>
        <v>0</v>
      </c>
      <c r="G22" s="5">
        <f t="shared" si="11"/>
        <v>0</v>
      </c>
      <c r="H22" s="22"/>
      <c r="I22" s="23"/>
      <c r="J22" s="23"/>
      <c r="K22" s="13">
        <f t="shared" si="4"/>
        <v>0</v>
      </c>
      <c r="L22" s="22"/>
      <c r="M22" s="23"/>
      <c r="N22" s="23"/>
      <c r="O22" s="13">
        <f t="shared" si="5"/>
        <v>0</v>
      </c>
      <c r="P22" s="22"/>
      <c r="Q22" s="23"/>
      <c r="R22" s="23"/>
      <c r="S22" s="13">
        <f t="shared" si="6"/>
        <v>0</v>
      </c>
      <c r="T22" s="22"/>
      <c r="U22" s="23"/>
      <c r="V22" s="23"/>
      <c r="W22" s="13">
        <f t="shared" si="7"/>
        <v>0</v>
      </c>
    </row>
    <row r="23" spans="1:23">
      <c r="A23" s="22"/>
      <c r="B23" s="28"/>
      <c r="C23" s="42"/>
      <c r="D23" s="4">
        <f t="shared" si="8"/>
        <v>0</v>
      </c>
      <c r="E23" s="3">
        <f t="shared" si="9"/>
        <v>0</v>
      </c>
      <c r="F23" s="3">
        <f t="shared" si="10"/>
        <v>0</v>
      </c>
      <c r="G23" s="5">
        <f t="shared" si="11"/>
        <v>0</v>
      </c>
      <c r="H23" s="22"/>
      <c r="I23" s="23"/>
      <c r="J23" s="23"/>
      <c r="K23" s="13">
        <f t="shared" si="4"/>
        <v>0</v>
      </c>
      <c r="L23" s="22"/>
      <c r="M23" s="23"/>
      <c r="N23" s="23"/>
      <c r="O23" s="13">
        <f t="shared" si="5"/>
        <v>0</v>
      </c>
      <c r="P23" s="22"/>
      <c r="Q23" s="23"/>
      <c r="R23" s="23"/>
      <c r="S23" s="13">
        <f t="shared" si="6"/>
        <v>0</v>
      </c>
      <c r="T23" s="22"/>
      <c r="U23" s="23"/>
      <c r="V23" s="23"/>
      <c r="W23" s="13">
        <f t="shared" si="7"/>
        <v>0</v>
      </c>
    </row>
    <row r="24" spans="1:23">
      <c r="A24" s="22"/>
      <c r="B24" s="28"/>
      <c r="C24" s="42"/>
      <c r="D24" s="4">
        <f t="shared" si="8"/>
        <v>0</v>
      </c>
      <c r="E24" s="3">
        <f t="shared" si="9"/>
        <v>0</v>
      </c>
      <c r="F24" s="3">
        <f t="shared" si="10"/>
        <v>0</v>
      </c>
      <c r="G24" s="5">
        <f t="shared" si="11"/>
        <v>0</v>
      </c>
      <c r="H24" s="22"/>
      <c r="I24" s="23"/>
      <c r="J24" s="23"/>
      <c r="K24" s="13">
        <f t="shared" si="4"/>
        <v>0</v>
      </c>
      <c r="L24" s="22"/>
      <c r="M24" s="23"/>
      <c r="N24" s="23"/>
      <c r="O24" s="13">
        <f t="shared" si="5"/>
        <v>0</v>
      </c>
      <c r="P24" s="22"/>
      <c r="Q24" s="23"/>
      <c r="R24" s="23"/>
      <c r="S24" s="13">
        <f t="shared" si="6"/>
        <v>0</v>
      </c>
      <c r="T24" s="22"/>
      <c r="U24" s="23"/>
      <c r="V24" s="23"/>
      <c r="W24" s="13">
        <f t="shared" si="7"/>
        <v>0</v>
      </c>
    </row>
    <row r="25" spans="1:23">
      <c r="A25" s="22"/>
      <c r="B25" s="28"/>
      <c r="C25" s="42"/>
      <c r="D25" s="4">
        <f t="shared" si="8"/>
        <v>0</v>
      </c>
      <c r="E25" s="3">
        <f t="shared" si="9"/>
        <v>0</v>
      </c>
      <c r="F25" s="3">
        <f t="shared" si="10"/>
        <v>0</v>
      </c>
      <c r="G25" s="5">
        <f t="shared" si="11"/>
        <v>0</v>
      </c>
      <c r="H25" s="22"/>
      <c r="I25" s="23"/>
      <c r="J25" s="23"/>
      <c r="K25" s="13">
        <f t="shared" si="4"/>
        <v>0</v>
      </c>
      <c r="L25" s="22"/>
      <c r="M25" s="23"/>
      <c r="N25" s="23"/>
      <c r="O25" s="13">
        <f t="shared" si="5"/>
        <v>0</v>
      </c>
      <c r="P25" s="22"/>
      <c r="Q25" s="23"/>
      <c r="R25" s="23"/>
      <c r="S25" s="13">
        <f t="shared" si="6"/>
        <v>0</v>
      </c>
      <c r="T25" s="22"/>
      <c r="U25" s="23"/>
      <c r="V25" s="23"/>
      <c r="W25" s="13">
        <f t="shared" si="7"/>
        <v>0</v>
      </c>
    </row>
    <row r="26" spans="1:23">
      <c r="A26" s="22"/>
      <c r="B26" s="28"/>
      <c r="C26" s="42"/>
      <c r="D26" s="4">
        <f t="shared" si="8"/>
        <v>0</v>
      </c>
      <c r="E26" s="3">
        <f t="shared" si="9"/>
        <v>0</v>
      </c>
      <c r="F26" s="3">
        <f t="shared" si="10"/>
        <v>0</v>
      </c>
      <c r="G26" s="5">
        <f t="shared" si="11"/>
        <v>0</v>
      </c>
      <c r="H26" s="22"/>
      <c r="I26" s="23"/>
      <c r="J26" s="23"/>
      <c r="K26" s="13">
        <f t="shared" si="4"/>
        <v>0</v>
      </c>
      <c r="L26" s="22"/>
      <c r="M26" s="23"/>
      <c r="N26" s="23"/>
      <c r="O26" s="13">
        <f t="shared" si="5"/>
        <v>0</v>
      </c>
      <c r="P26" s="22"/>
      <c r="Q26" s="23"/>
      <c r="R26" s="23"/>
      <c r="S26" s="13">
        <f t="shared" si="6"/>
        <v>0</v>
      </c>
      <c r="T26" s="22"/>
      <c r="U26" s="23"/>
      <c r="V26" s="23"/>
      <c r="W26" s="13">
        <f t="shared" si="7"/>
        <v>0</v>
      </c>
    </row>
    <row r="27" spans="1:23">
      <c r="A27" s="22"/>
      <c r="B27" s="28"/>
      <c r="C27" s="42"/>
      <c r="D27" s="4">
        <f t="shared" si="8"/>
        <v>0</v>
      </c>
      <c r="E27" s="3">
        <f t="shared" si="9"/>
        <v>0</v>
      </c>
      <c r="F27" s="3">
        <f t="shared" si="10"/>
        <v>0</v>
      </c>
      <c r="G27" s="5">
        <f t="shared" si="11"/>
        <v>0</v>
      </c>
      <c r="H27" s="22"/>
      <c r="I27" s="23"/>
      <c r="J27" s="23"/>
      <c r="K27" s="13">
        <f t="shared" si="4"/>
        <v>0</v>
      </c>
      <c r="L27" s="22"/>
      <c r="M27" s="23"/>
      <c r="N27" s="23"/>
      <c r="O27" s="13">
        <f t="shared" si="5"/>
        <v>0</v>
      </c>
      <c r="P27" s="22"/>
      <c r="Q27" s="23"/>
      <c r="R27" s="23"/>
      <c r="S27" s="13">
        <f t="shared" si="6"/>
        <v>0</v>
      </c>
      <c r="T27" s="22"/>
      <c r="U27" s="23"/>
      <c r="V27" s="23"/>
      <c r="W27" s="13">
        <f t="shared" si="7"/>
        <v>0</v>
      </c>
    </row>
    <row r="28" spans="1:23">
      <c r="A28" s="22"/>
      <c r="B28" s="28"/>
      <c r="C28" s="42"/>
      <c r="D28" s="4">
        <f t="shared" si="8"/>
        <v>0</v>
      </c>
      <c r="E28" s="3">
        <f t="shared" si="9"/>
        <v>0</v>
      </c>
      <c r="F28" s="3">
        <f t="shared" si="10"/>
        <v>0</v>
      </c>
      <c r="G28" s="5">
        <f t="shared" si="11"/>
        <v>0</v>
      </c>
      <c r="H28" s="22"/>
      <c r="I28" s="23"/>
      <c r="J28" s="23"/>
      <c r="K28" s="13">
        <f t="shared" si="4"/>
        <v>0</v>
      </c>
      <c r="L28" s="22"/>
      <c r="M28" s="23"/>
      <c r="N28" s="23"/>
      <c r="O28" s="13">
        <f t="shared" si="5"/>
        <v>0</v>
      </c>
      <c r="P28" s="22"/>
      <c r="Q28" s="23"/>
      <c r="R28" s="23"/>
      <c r="S28" s="13">
        <f t="shared" si="6"/>
        <v>0</v>
      </c>
      <c r="T28" s="22"/>
      <c r="U28" s="23"/>
      <c r="V28" s="23"/>
      <c r="W28" s="13">
        <f t="shared" si="7"/>
        <v>0</v>
      </c>
    </row>
    <row r="29" spans="1:23">
      <c r="A29" s="22"/>
      <c r="B29" s="28"/>
      <c r="C29" s="42"/>
      <c r="D29" s="4">
        <f t="shared" si="8"/>
        <v>0</v>
      </c>
      <c r="E29" s="3">
        <f t="shared" si="9"/>
        <v>0</v>
      </c>
      <c r="F29" s="3">
        <f t="shared" si="10"/>
        <v>0</v>
      </c>
      <c r="G29" s="5">
        <f t="shared" si="11"/>
        <v>0</v>
      </c>
      <c r="H29" s="22"/>
      <c r="I29" s="23"/>
      <c r="J29" s="23"/>
      <c r="K29" s="13">
        <f t="shared" si="4"/>
        <v>0</v>
      </c>
      <c r="L29" s="22"/>
      <c r="M29" s="23"/>
      <c r="N29" s="23"/>
      <c r="O29" s="13">
        <f t="shared" si="5"/>
        <v>0</v>
      </c>
      <c r="P29" s="22"/>
      <c r="Q29" s="23"/>
      <c r="R29" s="23"/>
      <c r="S29" s="13">
        <f t="shared" si="6"/>
        <v>0</v>
      </c>
      <c r="T29" s="22"/>
      <c r="U29" s="23"/>
      <c r="V29" s="23"/>
      <c r="W29" s="13">
        <f t="shared" si="7"/>
        <v>0</v>
      </c>
    </row>
    <row r="30" spans="1:23">
      <c r="A30" s="22"/>
      <c r="B30" s="28"/>
      <c r="C30" s="42"/>
      <c r="D30" s="4">
        <f t="shared" si="8"/>
        <v>0</v>
      </c>
      <c r="E30" s="3">
        <f t="shared" si="9"/>
        <v>0</v>
      </c>
      <c r="F30" s="3">
        <f t="shared" si="10"/>
        <v>0</v>
      </c>
      <c r="G30" s="5">
        <f t="shared" si="11"/>
        <v>0</v>
      </c>
      <c r="H30" s="22"/>
      <c r="I30" s="23"/>
      <c r="J30" s="23"/>
      <c r="K30" s="13">
        <f t="shared" si="4"/>
        <v>0</v>
      </c>
      <c r="L30" s="22"/>
      <c r="M30" s="23"/>
      <c r="N30" s="23"/>
      <c r="O30" s="13">
        <f t="shared" si="5"/>
        <v>0</v>
      </c>
      <c r="P30" s="22"/>
      <c r="Q30" s="23"/>
      <c r="R30" s="23"/>
      <c r="S30" s="13">
        <f t="shared" si="6"/>
        <v>0</v>
      </c>
      <c r="T30" s="22"/>
      <c r="U30" s="23"/>
      <c r="V30" s="23"/>
      <c r="W30" s="13">
        <f t="shared" si="7"/>
        <v>0</v>
      </c>
    </row>
    <row r="31" spans="1:23">
      <c r="A31" s="22"/>
      <c r="B31" s="28"/>
      <c r="C31" s="42"/>
      <c r="D31" s="4">
        <f t="shared" si="8"/>
        <v>0</v>
      </c>
      <c r="E31" s="3">
        <f t="shared" si="9"/>
        <v>0</v>
      </c>
      <c r="F31" s="3">
        <f t="shared" si="10"/>
        <v>0</v>
      </c>
      <c r="G31" s="5">
        <f t="shared" si="11"/>
        <v>0</v>
      </c>
      <c r="H31" s="22"/>
      <c r="I31" s="23"/>
      <c r="J31" s="23"/>
      <c r="K31" s="13">
        <f t="shared" si="4"/>
        <v>0</v>
      </c>
      <c r="L31" s="22"/>
      <c r="M31" s="23"/>
      <c r="N31" s="23"/>
      <c r="O31" s="13">
        <f t="shared" si="5"/>
        <v>0</v>
      </c>
      <c r="P31" s="22"/>
      <c r="Q31" s="23"/>
      <c r="R31" s="23"/>
      <c r="S31" s="13">
        <f t="shared" si="6"/>
        <v>0</v>
      </c>
      <c r="T31" s="22"/>
      <c r="U31" s="23"/>
      <c r="V31" s="23"/>
      <c r="W31" s="13">
        <f t="shared" si="7"/>
        <v>0</v>
      </c>
    </row>
    <row r="32" spans="1:23">
      <c r="A32" s="22"/>
      <c r="B32" s="28"/>
      <c r="C32" s="42"/>
      <c r="D32" s="4">
        <f t="shared" si="8"/>
        <v>0</v>
      </c>
      <c r="E32" s="3">
        <f t="shared" si="9"/>
        <v>0</v>
      </c>
      <c r="F32" s="3">
        <f t="shared" si="10"/>
        <v>0</v>
      </c>
      <c r="G32" s="5">
        <f t="shared" si="11"/>
        <v>0</v>
      </c>
      <c r="H32" s="22"/>
      <c r="I32" s="23"/>
      <c r="J32" s="23"/>
      <c r="K32" s="13">
        <f t="shared" si="4"/>
        <v>0</v>
      </c>
      <c r="L32" s="22"/>
      <c r="M32" s="23"/>
      <c r="N32" s="23"/>
      <c r="O32" s="13">
        <f t="shared" si="5"/>
        <v>0</v>
      </c>
      <c r="P32" s="22"/>
      <c r="Q32" s="23"/>
      <c r="R32" s="23"/>
      <c r="S32" s="13">
        <f t="shared" si="6"/>
        <v>0</v>
      </c>
      <c r="T32" s="22"/>
      <c r="U32" s="23"/>
      <c r="V32" s="23"/>
      <c r="W32" s="13">
        <f t="shared" si="7"/>
        <v>0</v>
      </c>
    </row>
    <row r="33" spans="1:23">
      <c r="A33" s="22"/>
      <c r="B33" s="28"/>
      <c r="C33" s="42"/>
      <c r="D33" s="4">
        <f t="shared" si="8"/>
        <v>0</v>
      </c>
      <c r="E33" s="3">
        <f t="shared" si="9"/>
        <v>0</v>
      </c>
      <c r="F33" s="3">
        <f t="shared" si="10"/>
        <v>0</v>
      </c>
      <c r="G33" s="5">
        <f t="shared" si="11"/>
        <v>0</v>
      </c>
      <c r="H33" s="22"/>
      <c r="I33" s="23"/>
      <c r="J33" s="23"/>
      <c r="K33" s="13">
        <f t="shared" si="4"/>
        <v>0</v>
      </c>
      <c r="L33" s="22"/>
      <c r="M33" s="23"/>
      <c r="N33" s="23"/>
      <c r="O33" s="13">
        <f t="shared" si="5"/>
        <v>0</v>
      </c>
      <c r="P33" s="22"/>
      <c r="Q33" s="23"/>
      <c r="R33" s="23"/>
      <c r="S33" s="13">
        <f t="shared" si="6"/>
        <v>0</v>
      </c>
      <c r="T33" s="22"/>
      <c r="U33" s="23"/>
      <c r="V33" s="23"/>
      <c r="W33" s="13">
        <f t="shared" si="7"/>
        <v>0</v>
      </c>
    </row>
    <row r="34" spans="1:23">
      <c r="A34" s="22"/>
      <c r="B34" s="28"/>
      <c r="C34" s="42"/>
      <c r="D34" s="4">
        <f t="shared" si="8"/>
        <v>0</v>
      </c>
      <c r="E34" s="3">
        <f t="shared" si="9"/>
        <v>0</v>
      </c>
      <c r="F34" s="3">
        <f t="shared" si="10"/>
        <v>0</v>
      </c>
      <c r="G34" s="5">
        <f t="shared" si="11"/>
        <v>0</v>
      </c>
      <c r="H34" s="22"/>
      <c r="I34" s="23"/>
      <c r="J34" s="23"/>
      <c r="K34" s="13">
        <f t="shared" si="4"/>
        <v>0</v>
      </c>
      <c r="L34" s="22"/>
      <c r="M34" s="23"/>
      <c r="N34" s="23"/>
      <c r="O34" s="13">
        <f t="shared" si="5"/>
        <v>0</v>
      </c>
      <c r="P34" s="22"/>
      <c r="Q34" s="23"/>
      <c r="R34" s="23"/>
      <c r="S34" s="13">
        <f t="shared" si="6"/>
        <v>0</v>
      </c>
      <c r="T34" s="22"/>
      <c r="U34" s="23"/>
      <c r="V34" s="23"/>
      <c r="W34" s="13">
        <f t="shared" si="7"/>
        <v>0</v>
      </c>
    </row>
    <row r="35" spans="1:23">
      <c r="A35" s="22"/>
      <c r="B35" s="28"/>
      <c r="C35" s="42"/>
      <c r="D35" s="4">
        <f t="shared" si="8"/>
        <v>0</v>
      </c>
      <c r="E35" s="3">
        <f t="shared" si="9"/>
        <v>0</v>
      </c>
      <c r="F35" s="3">
        <f t="shared" si="10"/>
        <v>0</v>
      </c>
      <c r="G35" s="5">
        <f t="shared" si="11"/>
        <v>0</v>
      </c>
      <c r="H35" s="22"/>
      <c r="I35" s="23"/>
      <c r="J35" s="23"/>
      <c r="K35" s="13">
        <f t="shared" si="4"/>
        <v>0</v>
      </c>
      <c r="L35" s="22"/>
      <c r="M35" s="23"/>
      <c r="N35" s="23"/>
      <c r="O35" s="13">
        <f t="shared" si="5"/>
        <v>0</v>
      </c>
      <c r="P35" s="22"/>
      <c r="Q35" s="23"/>
      <c r="R35" s="23"/>
      <c r="S35" s="13">
        <f t="shared" si="6"/>
        <v>0</v>
      </c>
      <c r="T35" s="22"/>
      <c r="U35" s="23"/>
      <c r="V35" s="23"/>
      <c r="W35" s="13">
        <f t="shared" si="7"/>
        <v>0</v>
      </c>
    </row>
    <row r="36" spans="1:23">
      <c r="A36" s="24"/>
      <c r="B36" s="32"/>
      <c r="C36" s="43"/>
      <c r="D36" s="6">
        <f t="shared" si="8"/>
        <v>0</v>
      </c>
      <c r="E36" s="7">
        <f t="shared" si="9"/>
        <v>0</v>
      </c>
      <c r="F36" s="7">
        <f t="shared" si="10"/>
        <v>0</v>
      </c>
      <c r="G36" s="8">
        <f t="shared" si="11"/>
        <v>0</v>
      </c>
      <c r="H36" s="24"/>
      <c r="I36" s="25"/>
      <c r="J36" s="25"/>
      <c r="K36" s="13">
        <f t="shared" si="4"/>
        <v>0</v>
      </c>
      <c r="L36" s="24"/>
      <c r="M36" s="25"/>
      <c r="N36" s="25"/>
      <c r="O36" s="55">
        <f t="shared" si="5"/>
        <v>0</v>
      </c>
      <c r="P36" s="24"/>
      <c r="Q36" s="25"/>
      <c r="R36" s="25"/>
      <c r="S36" s="13">
        <f t="shared" si="6"/>
        <v>0</v>
      </c>
      <c r="T36" s="24"/>
      <c r="U36" s="25"/>
      <c r="V36" s="25"/>
      <c r="W36" s="13">
        <f t="shared" si="7"/>
        <v>0</v>
      </c>
    </row>
    <row r="45" spans="1:23">
      <c r="B45" s="26">
        <v>1</v>
      </c>
    </row>
    <row r="46" spans="1:23">
      <c r="B46" s="26">
        <v>2</v>
      </c>
    </row>
    <row r="47" spans="1:23">
      <c r="B47" s="26">
        <v>3</v>
      </c>
    </row>
    <row r="48" spans="1:23">
      <c r="B48" s="26">
        <v>4</v>
      </c>
    </row>
    <row r="49" spans="2:2">
      <c r="B49" s="26" t="s">
        <v>9</v>
      </c>
    </row>
    <row r="50" spans="2:2">
      <c r="B50" s="26" t="s">
        <v>10</v>
      </c>
    </row>
    <row r="51" spans="2:2">
      <c r="B51" s="26" t="s">
        <v>18</v>
      </c>
    </row>
    <row r="52" spans="2:2">
      <c r="B52" s="26" t="s">
        <v>8</v>
      </c>
    </row>
    <row r="53" spans="2:2">
      <c r="B53" s="26" t="s">
        <v>20</v>
      </c>
    </row>
    <row r="54" spans="2:2">
      <c r="B54" s="26" t="s">
        <v>6</v>
      </c>
    </row>
    <row r="55" spans="2:2">
      <c r="B55" s="26" t="s">
        <v>11</v>
      </c>
    </row>
    <row r="56" spans="2:2">
      <c r="B56" s="26" t="s">
        <v>7</v>
      </c>
    </row>
    <row r="57" spans="2:2">
      <c r="B57" s="26" t="s">
        <v>12</v>
      </c>
    </row>
    <row r="58" spans="2:2">
      <c r="B58" s="26" t="s">
        <v>13</v>
      </c>
    </row>
    <row r="59" spans="2:2">
      <c r="B59" s="26" t="s">
        <v>14</v>
      </c>
    </row>
    <row r="60" spans="2:2">
      <c r="B60" s="26" t="s">
        <v>16</v>
      </c>
    </row>
    <row r="61" spans="2:2">
      <c r="B61" s="26" t="s">
        <v>17</v>
      </c>
    </row>
    <row r="62" spans="2:2">
      <c r="B62" s="26" t="s">
        <v>19</v>
      </c>
    </row>
    <row r="63" spans="2:2">
      <c r="B63" s="26" t="s">
        <v>15</v>
      </c>
    </row>
    <row r="66" spans="2:2">
      <c r="B66" s="26" t="s">
        <v>42</v>
      </c>
    </row>
    <row r="67" spans="2:2">
      <c r="B67" s="26" t="s">
        <v>43</v>
      </c>
    </row>
    <row r="68" spans="2:2">
      <c r="B68" s="26" t="s">
        <v>44</v>
      </c>
    </row>
    <row r="69" spans="2:2">
      <c r="B69" s="26" t="s">
        <v>45</v>
      </c>
    </row>
  </sheetData>
  <sheetProtection password="C6CA" sheet="1" objects="1" scenarios="1"/>
  <mergeCells count="9">
    <mergeCell ref="H1:W1"/>
    <mergeCell ref="C2:C3"/>
    <mergeCell ref="T2:W2"/>
    <mergeCell ref="B2:B3"/>
    <mergeCell ref="A2:A3"/>
    <mergeCell ref="D2:G2"/>
    <mergeCell ref="H2:K2"/>
    <mergeCell ref="L2:O2"/>
    <mergeCell ref="P2:S2"/>
  </mergeCells>
  <dataValidations count="2">
    <dataValidation type="list" allowBlank="1" showInputMessage="1" showErrorMessage="1" sqref="B4:B36">
      <formula1>club</formula1>
    </dataValidation>
    <dataValidation type="list" allowBlank="1" showInputMessage="1" showErrorMessage="1" sqref="C4:C36">
      <formula1>ALTKL</formula1>
    </dataValidation>
  </dataValidations>
  <printOptions horizontalCentered="1"/>
  <pageMargins left="0.23622047244094491" right="0.23622047244094491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3"/>
  <sheetViews>
    <sheetView workbookViewId="0">
      <selection activeCell="H4" sqref="H4"/>
    </sheetView>
  </sheetViews>
  <sheetFormatPr baseColWidth="10" defaultRowHeight="15"/>
  <cols>
    <col min="1" max="2" width="21.42578125" style="1" customWidth="1"/>
    <col min="3" max="3" width="12.140625" style="26" customWidth="1"/>
    <col min="4" max="5" width="5" style="2" customWidth="1"/>
    <col min="6" max="6" width="2.85546875" style="2" customWidth="1"/>
    <col min="7" max="7" width="5" style="2" customWidth="1"/>
    <col min="8" max="9" width="4.28515625" style="1" customWidth="1"/>
    <col min="10" max="10" width="2.85546875" style="1" customWidth="1"/>
    <col min="11" max="13" width="4.28515625" style="1" customWidth="1"/>
    <col min="14" max="14" width="2.85546875" style="1" customWidth="1"/>
    <col min="15" max="17" width="4.28515625" style="1" customWidth="1"/>
    <col min="18" max="18" width="2.85546875" style="1" customWidth="1"/>
    <col min="19" max="21" width="4.28515625" style="1" customWidth="1"/>
    <col min="22" max="22" width="2.85546875" style="1" customWidth="1"/>
    <col min="23" max="23" width="4.28515625" style="1" customWidth="1"/>
    <col min="24" max="25" width="5" style="2" customWidth="1"/>
    <col min="26" max="26" width="2.85546875" style="2" customWidth="1"/>
    <col min="27" max="27" width="5" style="2" customWidth="1"/>
    <col min="28" max="29" width="4.28515625" style="2" customWidth="1"/>
    <col min="30" max="30" width="2.85546875" style="2" customWidth="1"/>
    <col min="31" max="31" width="5" style="2" customWidth="1"/>
    <col min="32" max="16384" width="11.42578125" style="1"/>
  </cols>
  <sheetData>
    <row r="1" spans="1:31">
      <c r="A1" s="30" t="str">
        <f>"Ergebnisliste Endlauf "&amp;'ANSICHT+AUSDRUCK'!D1</f>
        <v>Ergebnisliste Endlauf Senioren A/B/C</v>
      </c>
      <c r="B1" s="31"/>
      <c r="C1" s="31"/>
      <c r="D1" s="31"/>
      <c r="E1" s="31"/>
      <c r="F1" s="31"/>
      <c r="G1" s="31"/>
      <c r="H1" s="86">
        <f ca="1">NOW()</f>
        <v>42699.112509143517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s="33" customFormat="1">
      <c r="A2" s="96" t="s">
        <v>0</v>
      </c>
      <c r="B2" s="98" t="s">
        <v>1</v>
      </c>
      <c r="C2" s="87" t="s">
        <v>47</v>
      </c>
      <c r="D2" s="100" t="s">
        <v>39</v>
      </c>
      <c r="E2" s="101"/>
      <c r="F2" s="101"/>
      <c r="G2" s="102"/>
      <c r="H2" s="100" t="s">
        <v>32</v>
      </c>
      <c r="I2" s="101"/>
      <c r="J2" s="101"/>
      <c r="K2" s="102"/>
      <c r="L2" s="100" t="s">
        <v>33</v>
      </c>
      <c r="M2" s="101"/>
      <c r="N2" s="101"/>
      <c r="O2" s="102"/>
      <c r="P2" s="100" t="s">
        <v>34</v>
      </c>
      <c r="Q2" s="101"/>
      <c r="R2" s="101"/>
      <c r="S2" s="102"/>
      <c r="T2" s="100" t="s">
        <v>35</v>
      </c>
      <c r="U2" s="101"/>
      <c r="V2" s="101"/>
      <c r="W2" s="102"/>
      <c r="X2" s="100" t="s">
        <v>36</v>
      </c>
      <c r="Y2" s="101"/>
      <c r="Z2" s="101"/>
      <c r="AA2" s="102"/>
      <c r="AB2" s="100" t="s">
        <v>38</v>
      </c>
      <c r="AC2" s="101"/>
      <c r="AD2" s="101"/>
      <c r="AE2" s="102"/>
    </row>
    <row r="3" spans="1:31" s="33" customFormat="1">
      <c r="A3" s="97"/>
      <c r="B3" s="99"/>
      <c r="C3" s="88"/>
      <c r="D3" s="14" t="s">
        <v>5</v>
      </c>
      <c r="E3" s="15" t="s">
        <v>2</v>
      </c>
      <c r="F3" s="15" t="s">
        <v>3</v>
      </c>
      <c r="G3" s="16" t="s">
        <v>4</v>
      </c>
      <c r="H3" s="17" t="s">
        <v>5</v>
      </c>
      <c r="I3" s="18" t="s">
        <v>2</v>
      </c>
      <c r="J3" s="18" t="s">
        <v>3</v>
      </c>
      <c r="K3" s="19" t="s">
        <v>4</v>
      </c>
      <c r="L3" s="17" t="s">
        <v>5</v>
      </c>
      <c r="M3" s="18" t="s">
        <v>2</v>
      </c>
      <c r="N3" s="18" t="s">
        <v>3</v>
      </c>
      <c r="O3" s="19" t="s">
        <v>4</v>
      </c>
      <c r="P3" s="17" t="s">
        <v>5</v>
      </c>
      <c r="Q3" s="18" t="s">
        <v>2</v>
      </c>
      <c r="R3" s="18" t="s">
        <v>3</v>
      </c>
      <c r="S3" s="19" t="s">
        <v>4</v>
      </c>
      <c r="T3" s="17" t="s">
        <v>5</v>
      </c>
      <c r="U3" s="18" t="s">
        <v>2</v>
      </c>
      <c r="V3" s="18" t="s">
        <v>3</v>
      </c>
      <c r="W3" s="19" t="s">
        <v>4</v>
      </c>
      <c r="X3" s="14" t="s">
        <v>5</v>
      </c>
      <c r="Y3" s="15" t="s">
        <v>2</v>
      </c>
      <c r="Z3" s="15" t="s">
        <v>3</v>
      </c>
      <c r="AA3" s="16" t="s">
        <v>4</v>
      </c>
      <c r="AB3" s="14" t="s">
        <v>5</v>
      </c>
      <c r="AC3" s="15" t="s">
        <v>2</v>
      </c>
      <c r="AD3" s="15" t="s">
        <v>3</v>
      </c>
      <c r="AE3" s="16" t="s">
        <v>4</v>
      </c>
    </row>
    <row r="4" spans="1:31">
      <c r="A4" s="56" t="str">
        <f>Vorlauf!A4</f>
        <v>Göttlicher, Werner</v>
      </c>
      <c r="B4" s="57" t="str">
        <f>Vorlauf!B4</f>
        <v>SKC Metzdorf</v>
      </c>
      <c r="C4" s="58" t="str">
        <f>Vorlauf!C4</f>
        <v>Senioren C</v>
      </c>
      <c r="D4" s="10">
        <f t="shared" ref="D4:D12" si="0">X4+AB4</f>
        <v>0</v>
      </c>
      <c r="E4" s="11">
        <f t="shared" ref="E4:E12" si="1">Y4+AC4</f>
        <v>0</v>
      </c>
      <c r="F4" s="11">
        <f t="shared" ref="F4:F12" si="2">Z4+AD4</f>
        <v>0</v>
      </c>
      <c r="G4" s="12">
        <f t="shared" ref="G4:G12" si="3">AA4+AE4</f>
        <v>0</v>
      </c>
      <c r="H4" s="22"/>
      <c r="I4" s="23"/>
      <c r="J4" s="23"/>
      <c r="K4" s="13">
        <f>H4+I4</f>
        <v>0</v>
      </c>
      <c r="L4" s="22"/>
      <c r="M4" s="23"/>
      <c r="N4" s="23"/>
      <c r="O4" s="13">
        <f>L4+M4</f>
        <v>0</v>
      </c>
      <c r="P4" s="22"/>
      <c r="Q4" s="23"/>
      <c r="R4" s="23"/>
      <c r="S4" s="13">
        <f>P4+Q4</f>
        <v>0</v>
      </c>
      <c r="T4" s="22"/>
      <c r="U4" s="23"/>
      <c r="V4" s="23"/>
      <c r="W4" s="13">
        <f>T4+U4</f>
        <v>0</v>
      </c>
      <c r="X4" s="10">
        <f>H4+L4+P4+T4</f>
        <v>0</v>
      </c>
      <c r="Y4" s="11">
        <f t="shared" ref="Y4:Z12" si="4">I4+M4+Q4+U4</f>
        <v>0</v>
      </c>
      <c r="Z4" s="11">
        <f t="shared" si="4"/>
        <v>0</v>
      </c>
      <c r="AA4" s="12">
        <f>SUM(X4:Y4)</f>
        <v>0</v>
      </c>
      <c r="AB4" s="10">
        <f>Vorlauf!D4</f>
        <v>0</v>
      </c>
      <c r="AC4" s="11">
        <f>Vorlauf!E4</f>
        <v>0</v>
      </c>
      <c r="AD4" s="11">
        <f>Vorlauf!F4</f>
        <v>0</v>
      </c>
      <c r="AE4" s="12">
        <f>Vorlauf!G4</f>
        <v>0</v>
      </c>
    </row>
    <row r="5" spans="1:31">
      <c r="A5" s="59" t="str">
        <f>Vorlauf!A5</f>
        <v>Wuthe, Peter</v>
      </c>
      <c r="B5" s="60" t="str">
        <f>Vorlauf!B5</f>
        <v>KV Lohengrin</v>
      </c>
      <c r="C5" s="61" t="str">
        <f>Vorlauf!C5</f>
        <v>Senioren C</v>
      </c>
      <c r="D5" s="4">
        <f t="shared" si="0"/>
        <v>0</v>
      </c>
      <c r="E5" s="3">
        <f t="shared" si="1"/>
        <v>0</v>
      </c>
      <c r="F5" s="3">
        <f t="shared" si="2"/>
        <v>0</v>
      </c>
      <c r="G5" s="5">
        <f t="shared" si="3"/>
        <v>0</v>
      </c>
      <c r="H5" s="22"/>
      <c r="I5" s="23"/>
      <c r="J5" s="23"/>
      <c r="K5" s="13">
        <f t="shared" ref="K5:K36" si="5">H5+I5</f>
        <v>0</v>
      </c>
      <c r="L5" s="22"/>
      <c r="M5" s="23"/>
      <c r="N5" s="23"/>
      <c r="O5" s="13">
        <f t="shared" ref="O5:O36" si="6">L5+M5</f>
        <v>0</v>
      </c>
      <c r="P5" s="22"/>
      <c r="Q5" s="23"/>
      <c r="R5" s="23"/>
      <c r="S5" s="13">
        <f t="shared" ref="S5:S35" si="7">P5+Q5</f>
        <v>0</v>
      </c>
      <c r="T5" s="22"/>
      <c r="U5" s="23"/>
      <c r="V5" s="23"/>
      <c r="W5" s="13">
        <f t="shared" ref="W5:W36" si="8">T5+U5</f>
        <v>0</v>
      </c>
      <c r="X5" s="4">
        <f t="shared" ref="X5:X12" si="9">H5+L5+P5+T5</f>
        <v>0</v>
      </c>
      <c r="Y5" s="3">
        <f t="shared" si="4"/>
        <v>0</v>
      </c>
      <c r="Z5" s="3">
        <f t="shared" si="4"/>
        <v>0</v>
      </c>
      <c r="AA5" s="5">
        <f t="shared" ref="AA5:AA12" si="10">SUM(X5:Y5)</f>
        <v>0</v>
      </c>
      <c r="AB5" s="4">
        <f>Vorlauf!D5</f>
        <v>0</v>
      </c>
      <c r="AC5" s="3">
        <f>Vorlauf!E5</f>
        <v>0</v>
      </c>
      <c r="AD5" s="3">
        <f>Vorlauf!F5</f>
        <v>0</v>
      </c>
      <c r="AE5" s="5">
        <f>Vorlauf!G5</f>
        <v>0</v>
      </c>
    </row>
    <row r="6" spans="1:31">
      <c r="A6" s="59" t="str">
        <f>Vorlauf!A6</f>
        <v>Eichner, Gerald</v>
      </c>
      <c r="B6" s="60" t="str">
        <f>Vorlauf!B6</f>
        <v>BW Kulmbach</v>
      </c>
      <c r="C6" s="61" t="str">
        <f>Vorlauf!C6</f>
        <v>Senioren B</v>
      </c>
      <c r="D6" s="4">
        <f t="shared" si="0"/>
        <v>0</v>
      </c>
      <c r="E6" s="3">
        <f t="shared" si="1"/>
        <v>0</v>
      </c>
      <c r="F6" s="3">
        <f t="shared" si="2"/>
        <v>0</v>
      </c>
      <c r="G6" s="5">
        <f t="shared" si="3"/>
        <v>0</v>
      </c>
      <c r="H6" s="22"/>
      <c r="I6" s="23"/>
      <c r="J6" s="23"/>
      <c r="K6" s="13">
        <f t="shared" si="5"/>
        <v>0</v>
      </c>
      <c r="L6" s="22"/>
      <c r="M6" s="23"/>
      <c r="N6" s="23"/>
      <c r="O6" s="13">
        <f t="shared" si="6"/>
        <v>0</v>
      </c>
      <c r="P6" s="22"/>
      <c r="Q6" s="23"/>
      <c r="R6" s="23"/>
      <c r="S6" s="13">
        <f t="shared" si="7"/>
        <v>0</v>
      </c>
      <c r="T6" s="22"/>
      <c r="U6" s="23"/>
      <c r="V6" s="23"/>
      <c r="W6" s="13">
        <f t="shared" si="8"/>
        <v>0</v>
      </c>
      <c r="X6" s="4">
        <f t="shared" si="9"/>
        <v>0</v>
      </c>
      <c r="Y6" s="3">
        <f t="shared" si="4"/>
        <v>0</v>
      </c>
      <c r="Z6" s="3">
        <f t="shared" si="4"/>
        <v>0</v>
      </c>
      <c r="AA6" s="5">
        <f t="shared" si="10"/>
        <v>0</v>
      </c>
      <c r="AB6" s="4">
        <f>Vorlauf!D6</f>
        <v>0</v>
      </c>
      <c r="AC6" s="3">
        <f>Vorlauf!E6</f>
        <v>0</v>
      </c>
      <c r="AD6" s="3">
        <f>Vorlauf!F6</f>
        <v>0</v>
      </c>
      <c r="AE6" s="5">
        <f>Vorlauf!G6</f>
        <v>0</v>
      </c>
    </row>
    <row r="7" spans="1:31">
      <c r="A7" s="59" t="str">
        <f>Vorlauf!A7</f>
        <v>Kestler, Franz</v>
      </c>
      <c r="B7" s="60" t="str">
        <f>Vorlauf!B7</f>
        <v>SKC Metzdorf</v>
      </c>
      <c r="C7" s="61" t="str">
        <f>Vorlauf!C7</f>
        <v>Senioren B</v>
      </c>
      <c r="D7" s="4">
        <f t="shared" si="0"/>
        <v>0</v>
      </c>
      <c r="E7" s="3">
        <f t="shared" si="1"/>
        <v>0</v>
      </c>
      <c r="F7" s="3">
        <f t="shared" si="2"/>
        <v>0</v>
      </c>
      <c r="G7" s="5">
        <f t="shared" si="3"/>
        <v>0</v>
      </c>
      <c r="H7" s="22"/>
      <c r="I7" s="23"/>
      <c r="J7" s="23"/>
      <c r="K7" s="13">
        <f t="shared" si="5"/>
        <v>0</v>
      </c>
      <c r="L7" s="22"/>
      <c r="M7" s="23"/>
      <c r="N7" s="23"/>
      <c r="O7" s="13">
        <f t="shared" si="6"/>
        <v>0</v>
      </c>
      <c r="P7" s="22"/>
      <c r="Q7" s="23"/>
      <c r="R7" s="23"/>
      <c r="S7" s="13">
        <f t="shared" si="7"/>
        <v>0</v>
      </c>
      <c r="T7" s="22"/>
      <c r="U7" s="23"/>
      <c r="V7" s="23"/>
      <c r="W7" s="13">
        <f t="shared" si="8"/>
        <v>0</v>
      </c>
      <c r="X7" s="4">
        <f t="shared" si="9"/>
        <v>0</v>
      </c>
      <c r="Y7" s="3">
        <f t="shared" si="4"/>
        <v>0</v>
      </c>
      <c r="Z7" s="3">
        <f t="shared" si="4"/>
        <v>0</v>
      </c>
      <c r="AA7" s="5">
        <f t="shared" si="10"/>
        <v>0</v>
      </c>
      <c r="AB7" s="4">
        <f>Vorlauf!D7</f>
        <v>0</v>
      </c>
      <c r="AC7" s="3">
        <f>Vorlauf!E7</f>
        <v>0</v>
      </c>
      <c r="AD7" s="3">
        <f>Vorlauf!F7</f>
        <v>0</v>
      </c>
      <c r="AE7" s="5">
        <f>Vorlauf!G7</f>
        <v>0</v>
      </c>
    </row>
    <row r="8" spans="1:31">
      <c r="A8" s="59" t="str">
        <f>Vorlauf!A8</f>
        <v>Dippold, Hans</v>
      </c>
      <c r="B8" s="60" t="str">
        <f>Vorlauf!B8</f>
        <v>Gallier-Condor</v>
      </c>
      <c r="C8" s="61" t="str">
        <f>Vorlauf!C8</f>
        <v>Senioren A</v>
      </c>
      <c r="D8" s="4">
        <f t="shared" si="0"/>
        <v>0</v>
      </c>
      <c r="E8" s="3">
        <f t="shared" si="1"/>
        <v>0</v>
      </c>
      <c r="F8" s="3">
        <f t="shared" si="2"/>
        <v>0</v>
      </c>
      <c r="G8" s="5">
        <f t="shared" si="3"/>
        <v>0</v>
      </c>
      <c r="H8" s="22"/>
      <c r="I8" s="23"/>
      <c r="J8" s="23"/>
      <c r="K8" s="13">
        <f t="shared" si="5"/>
        <v>0</v>
      </c>
      <c r="L8" s="22"/>
      <c r="M8" s="23"/>
      <c r="N8" s="23"/>
      <c r="O8" s="13">
        <f t="shared" si="6"/>
        <v>0</v>
      </c>
      <c r="P8" s="22"/>
      <c r="Q8" s="23"/>
      <c r="R8" s="23"/>
      <c r="S8" s="13">
        <f t="shared" si="7"/>
        <v>0</v>
      </c>
      <c r="T8" s="22"/>
      <c r="U8" s="23"/>
      <c r="V8" s="23"/>
      <c r="W8" s="13">
        <f t="shared" si="8"/>
        <v>0</v>
      </c>
      <c r="X8" s="4">
        <f t="shared" si="9"/>
        <v>0</v>
      </c>
      <c r="Y8" s="3">
        <f t="shared" si="4"/>
        <v>0</v>
      </c>
      <c r="Z8" s="3">
        <f t="shared" si="4"/>
        <v>0</v>
      </c>
      <c r="AA8" s="5">
        <f t="shared" si="10"/>
        <v>0</v>
      </c>
      <c r="AB8" s="4">
        <f>Vorlauf!D8</f>
        <v>0</v>
      </c>
      <c r="AC8" s="3">
        <f>Vorlauf!E8</f>
        <v>0</v>
      </c>
      <c r="AD8" s="3">
        <f>Vorlauf!F8</f>
        <v>0</v>
      </c>
      <c r="AE8" s="5">
        <f>Vorlauf!G8</f>
        <v>0</v>
      </c>
    </row>
    <row r="9" spans="1:31">
      <c r="A9" s="59" t="str">
        <f>Vorlauf!A9</f>
        <v>Jonak, Michael</v>
      </c>
      <c r="B9" s="60" t="str">
        <f>Vorlauf!B9</f>
        <v>SKC Franken</v>
      </c>
      <c r="C9" s="61" t="str">
        <f>Vorlauf!C9</f>
        <v>Senioren A</v>
      </c>
      <c r="D9" s="4">
        <f t="shared" si="0"/>
        <v>0</v>
      </c>
      <c r="E9" s="3">
        <f t="shared" si="1"/>
        <v>0</v>
      </c>
      <c r="F9" s="3">
        <f t="shared" si="2"/>
        <v>0</v>
      </c>
      <c r="G9" s="5">
        <f t="shared" si="3"/>
        <v>0</v>
      </c>
      <c r="H9" s="22"/>
      <c r="I9" s="23"/>
      <c r="J9" s="23"/>
      <c r="K9" s="13">
        <f t="shared" si="5"/>
        <v>0</v>
      </c>
      <c r="L9" s="22"/>
      <c r="M9" s="23"/>
      <c r="N9" s="23"/>
      <c r="O9" s="13">
        <f t="shared" si="6"/>
        <v>0</v>
      </c>
      <c r="P9" s="22"/>
      <c r="Q9" s="23"/>
      <c r="R9" s="23"/>
      <c r="S9" s="13">
        <f t="shared" si="7"/>
        <v>0</v>
      </c>
      <c r="T9" s="22"/>
      <c r="U9" s="23"/>
      <c r="V9" s="23"/>
      <c r="W9" s="13">
        <f t="shared" si="8"/>
        <v>0</v>
      </c>
      <c r="X9" s="4">
        <f t="shared" si="9"/>
        <v>0</v>
      </c>
      <c r="Y9" s="3">
        <f t="shared" si="4"/>
        <v>0</v>
      </c>
      <c r="Z9" s="3">
        <f t="shared" si="4"/>
        <v>0</v>
      </c>
      <c r="AA9" s="5">
        <f t="shared" si="10"/>
        <v>0</v>
      </c>
      <c r="AB9" s="4">
        <f>Vorlauf!D9</f>
        <v>0</v>
      </c>
      <c r="AC9" s="3">
        <f>Vorlauf!E9</f>
        <v>0</v>
      </c>
      <c r="AD9" s="3">
        <f>Vorlauf!F9</f>
        <v>0</v>
      </c>
      <c r="AE9" s="5">
        <f>Vorlauf!G9</f>
        <v>0</v>
      </c>
    </row>
    <row r="10" spans="1:31">
      <c r="A10" s="59" t="str">
        <f>Vorlauf!A10</f>
        <v>Kutnohorsky, Gerhard</v>
      </c>
      <c r="B10" s="60" t="str">
        <f>Vorlauf!B10</f>
        <v>Gallier-Condor</v>
      </c>
      <c r="C10" s="61" t="str">
        <f>Vorlauf!C10</f>
        <v>Senioren B</v>
      </c>
      <c r="D10" s="4">
        <f t="shared" si="0"/>
        <v>0</v>
      </c>
      <c r="E10" s="3">
        <f t="shared" si="1"/>
        <v>0</v>
      </c>
      <c r="F10" s="3">
        <f t="shared" si="2"/>
        <v>0</v>
      </c>
      <c r="G10" s="5">
        <f t="shared" si="3"/>
        <v>0</v>
      </c>
      <c r="H10" s="22"/>
      <c r="I10" s="23"/>
      <c r="J10" s="23"/>
      <c r="K10" s="13">
        <f t="shared" si="5"/>
        <v>0</v>
      </c>
      <c r="L10" s="22"/>
      <c r="M10" s="23"/>
      <c r="N10" s="23"/>
      <c r="O10" s="13">
        <f t="shared" si="6"/>
        <v>0</v>
      </c>
      <c r="P10" s="22"/>
      <c r="Q10" s="23"/>
      <c r="R10" s="23"/>
      <c r="S10" s="13">
        <f t="shared" si="7"/>
        <v>0</v>
      </c>
      <c r="T10" s="22"/>
      <c r="U10" s="23"/>
      <c r="V10" s="23"/>
      <c r="W10" s="13">
        <f t="shared" si="8"/>
        <v>0</v>
      </c>
      <c r="X10" s="4">
        <f t="shared" si="9"/>
        <v>0</v>
      </c>
      <c r="Y10" s="3">
        <f t="shared" si="4"/>
        <v>0</v>
      </c>
      <c r="Z10" s="3">
        <f t="shared" si="4"/>
        <v>0</v>
      </c>
      <c r="AA10" s="5">
        <f t="shared" si="10"/>
        <v>0</v>
      </c>
      <c r="AB10" s="4">
        <f>Vorlauf!D10</f>
        <v>0</v>
      </c>
      <c r="AC10" s="3">
        <f>Vorlauf!E10</f>
        <v>0</v>
      </c>
      <c r="AD10" s="3">
        <f>Vorlauf!F10</f>
        <v>0</v>
      </c>
      <c r="AE10" s="5">
        <f>Vorlauf!G10</f>
        <v>0</v>
      </c>
    </row>
    <row r="11" spans="1:31">
      <c r="A11" s="59" t="str">
        <f>Vorlauf!A11</f>
        <v>Partenfelder, Norbert</v>
      </c>
      <c r="B11" s="60" t="str">
        <f>Vorlauf!B11</f>
        <v>Gallier-Condor</v>
      </c>
      <c r="C11" s="61" t="str">
        <f>Vorlauf!C11</f>
        <v>Senioren B</v>
      </c>
      <c r="D11" s="4">
        <f t="shared" si="0"/>
        <v>0</v>
      </c>
      <c r="E11" s="3">
        <f t="shared" si="1"/>
        <v>0</v>
      </c>
      <c r="F11" s="3">
        <f t="shared" si="2"/>
        <v>0</v>
      </c>
      <c r="G11" s="5">
        <f t="shared" si="3"/>
        <v>0</v>
      </c>
      <c r="H11" s="22"/>
      <c r="I11" s="23"/>
      <c r="J11" s="23"/>
      <c r="K11" s="13">
        <f t="shared" si="5"/>
        <v>0</v>
      </c>
      <c r="L11" s="22"/>
      <c r="M11" s="23"/>
      <c r="N11" s="23"/>
      <c r="O11" s="13">
        <f t="shared" si="6"/>
        <v>0</v>
      </c>
      <c r="P11" s="22"/>
      <c r="Q11" s="23"/>
      <c r="R11" s="23"/>
      <c r="S11" s="13">
        <f t="shared" si="7"/>
        <v>0</v>
      </c>
      <c r="T11" s="22"/>
      <c r="U11" s="23"/>
      <c r="V11" s="23"/>
      <c r="W11" s="13">
        <f t="shared" si="8"/>
        <v>0</v>
      </c>
      <c r="X11" s="4">
        <f t="shared" si="9"/>
        <v>0</v>
      </c>
      <c r="Y11" s="3">
        <f t="shared" si="4"/>
        <v>0</v>
      </c>
      <c r="Z11" s="3">
        <f t="shared" si="4"/>
        <v>0</v>
      </c>
      <c r="AA11" s="5">
        <f t="shared" si="10"/>
        <v>0</v>
      </c>
      <c r="AB11" s="4">
        <f>Vorlauf!D11</f>
        <v>0</v>
      </c>
      <c r="AC11" s="3">
        <f>Vorlauf!E11</f>
        <v>0</v>
      </c>
      <c r="AD11" s="3">
        <f>Vorlauf!F11</f>
        <v>0</v>
      </c>
      <c r="AE11" s="5">
        <f>Vorlauf!G11</f>
        <v>0</v>
      </c>
    </row>
    <row r="12" spans="1:31">
      <c r="A12" s="59" t="str">
        <f>Vorlauf!A12</f>
        <v>Gräf, Harald</v>
      </c>
      <c r="B12" s="60" t="str">
        <f>Vorlauf!B12</f>
        <v>KC Thurnau</v>
      </c>
      <c r="C12" s="61" t="str">
        <f>Vorlauf!C12</f>
        <v>Senioren A</v>
      </c>
      <c r="D12" s="4">
        <f t="shared" si="0"/>
        <v>0</v>
      </c>
      <c r="E12" s="3">
        <f t="shared" si="1"/>
        <v>0</v>
      </c>
      <c r="F12" s="3">
        <f t="shared" si="2"/>
        <v>0</v>
      </c>
      <c r="G12" s="5">
        <f t="shared" si="3"/>
        <v>0</v>
      </c>
      <c r="H12" s="22"/>
      <c r="I12" s="23"/>
      <c r="J12" s="23"/>
      <c r="K12" s="13">
        <f t="shared" si="5"/>
        <v>0</v>
      </c>
      <c r="L12" s="22"/>
      <c r="M12" s="23"/>
      <c r="N12" s="23"/>
      <c r="O12" s="13">
        <f t="shared" si="6"/>
        <v>0</v>
      </c>
      <c r="P12" s="22"/>
      <c r="Q12" s="23"/>
      <c r="R12" s="23"/>
      <c r="S12" s="13">
        <f t="shared" si="7"/>
        <v>0</v>
      </c>
      <c r="T12" s="22"/>
      <c r="U12" s="23"/>
      <c r="V12" s="23"/>
      <c r="W12" s="13">
        <f t="shared" si="8"/>
        <v>0</v>
      </c>
      <c r="X12" s="4">
        <f t="shared" si="9"/>
        <v>0</v>
      </c>
      <c r="Y12" s="3">
        <f t="shared" si="4"/>
        <v>0</v>
      </c>
      <c r="Z12" s="3">
        <f t="shared" si="4"/>
        <v>0</v>
      </c>
      <c r="AA12" s="5">
        <f t="shared" si="10"/>
        <v>0</v>
      </c>
      <c r="AB12" s="4">
        <f>Vorlauf!D12</f>
        <v>0</v>
      </c>
      <c r="AC12" s="3">
        <f>Vorlauf!E12</f>
        <v>0</v>
      </c>
      <c r="AD12" s="3">
        <f>Vorlauf!F12</f>
        <v>0</v>
      </c>
      <c r="AE12" s="5">
        <f>Vorlauf!G12</f>
        <v>0</v>
      </c>
    </row>
    <row r="13" spans="1:31">
      <c r="A13" s="59" t="str">
        <f>Vorlauf!A13</f>
        <v>Wirsig, Uwe</v>
      </c>
      <c r="B13" s="60" t="str">
        <f>Vorlauf!B13</f>
        <v>KV Lohengrin</v>
      </c>
      <c r="C13" s="61" t="str">
        <f>Vorlauf!C13</f>
        <v>Senioren A</v>
      </c>
      <c r="D13" s="4">
        <f t="shared" ref="D13:D36" si="11">X13+AB13</f>
        <v>0</v>
      </c>
      <c r="E13" s="3">
        <f t="shared" ref="E13:E36" si="12">Y13+AC13</f>
        <v>0</v>
      </c>
      <c r="F13" s="3">
        <f t="shared" ref="F13:F36" si="13">Z13+AD13</f>
        <v>0</v>
      </c>
      <c r="G13" s="5">
        <f t="shared" ref="G13:G36" si="14">AA13+AE13</f>
        <v>0</v>
      </c>
      <c r="H13" s="22"/>
      <c r="I13" s="23"/>
      <c r="J13" s="23"/>
      <c r="K13" s="13">
        <f t="shared" si="5"/>
        <v>0</v>
      </c>
      <c r="L13" s="22"/>
      <c r="M13" s="23"/>
      <c r="N13" s="23"/>
      <c r="O13" s="13">
        <f t="shared" si="6"/>
        <v>0</v>
      </c>
      <c r="P13" s="22"/>
      <c r="Q13" s="23"/>
      <c r="R13" s="23"/>
      <c r="S13" s="13">
        <f t="shared" si="7"/>
        <v>0</v>
      </c>
      <c r="T13" s="22"/>
      <c r="U13" s="23"/>
      <c r="V13" s="23"/>
      <c r="W13" s="13">
        <f t="shared" si="8"/>
        <v>0</v>
      </c>
      <c r="X13" s="4">
        <f t="shared" ref="X13:X36" si="15">H13+L13+P13+T13</f>
        <v>0</v>
      </c>
      <c r="Y13" s="3">
        <f t="shared" ref="Y13:Y36" si="16">I13+M13+Q13+U13</f>
        <v>0</v>
      </c>
      <c r="Z13" s="3">
        <f t="shared" ref="Z13:Z36" si="17">J13+N13+R13+V13</f>
        <v>0</v>
      </c>
      <c r="AA13" s="5">
        <f t="shared" ref="AA13:AA36" si="18">SUM(X13:Y13)</f>
        <v>0</v>
      </c>
      <c r="AB13" s="4">
        <f>Vorlauf!D13</f>
        <v>0</v>
      </c>
      <c r="AC13" s="3">
        <f>Vorlauf!E13</f>
        <v>0</v>
      </c>
      <c r="AD13" s="3">
        <f>Vorlauf!F13</f>
        <v>0</v>
      </c>
      <c r="AE13" s="5">
        <f>Vorlauf!G13</f>
        <v>0</v>
      </c>
    </row>
    <row r="14" spans="1:31">
      <c r="A14" s="59" t="str">
        <f>Vorlauf!A14</f>
        <v>Krauß, Herrmann</v>
      </c>
      <c r="B14" s="60" t="str">
        <f>Vorlauf!B14</f>
        <v>KC Thurnau</v>
      </c>
      <c r="C14" s="61" t="str">
        <f>Vorlauf!C14</f>
        <v>Senioren B</v>
      </c>
      <c r="D14" s="4">
        <f t="shared" si="11"/>
        <v>0</v>
      </c>
      <c r="E14" s="3">
        <f t="shared" si="12"/>
        <v>0</v>
      </c>
      <c r="F14" s="3">
        <f t="shared" si="13"/>
        <v>0</v>
      </c>
      <c r="G14" s="5">
        <f t="shared" si="14"/>
        <v>0</v>
      </c>
      <c r="H14" s="22"/>
      <c r="I14" s="23"/>
      <c r="J14" s="23"/>
      <c r="K14" s="13">
        <f t="shared" si="5"/>
        <v>0</v>
      </c>
      <c r="L14" s="22"/>
      <c r="M14" s="23"/>
      <c r="N14" s="23"/>
      <c r="O14" s="13">
        <f t="shared" si="6"/>
        <v>0</v>
      </c>
      <c r="P14" s="22"/>
      <c r="Q14" s="23"/>
      <c r="R14" s="23"/>
      <c r="S14" s="13">
        <f t="shared" si="7"/>
        <v>0</v>
      </c>
      <c r="T14" s="22"/>
      <c r="U14" s="23"/>
      <c r="V14" s="23"/>
      <c r="W14" s="13">
        <f t="shared" si="8"/>
        <v>0</v>
      </c>
      <c r="X14" s="4">
        <f t="shared" si="15"/>
        <v>0</v>
      </c>
      <c r="Y14" s="3">
        <f t="shared" si="16"/>
        <v>0</v>
      </c>
      <c r="Z14" s="3">
        <f t="shared" si="17"/>
        <v>0</v>
      </c>
      <c r="AA14" s="5">
        <f t="shared" si="18"/>
        <v>0</v>
      </c>
      <c r="AB14" s="4">
        <f>Vorlauf!D14</f>
        <v>0</v>
      </c>
      <c r="AC14" s="3">
        <f>Vorlauf!E14</f>
        <v>0</v>
      </c>
      <c r="AD14" s="3">
        <f>Vorlauf!F14</f>
        <v>0</v>
      </c>
      <c r="AE14" s="5">
        <f>Vorlauf!G14</f>
        <v>0</v>
      </c>
    </row>
    <row r="15" spans="1:31">
      <c r="A15" s="59" t="str">
        <f>Vorlauf!A15</f>
        <v>Eichner, Hans</v>
      </c>
      <c r="B15" s="60" t="str">
        <f>Vorlauf!B15</f>
        <v>KV Lohengrin</v>
      </c>
      <c r="C15" s="61" t="str">
        <f>Vorlauf!C15</f>
        <v>Senioren B</v>
      </c>
      <c r="D15" s="4">
        <f t="shared" si="11"/>
        <v>0</v>
      </c>
      <c r="E15" s="3">
        <f t="shared" si="12"/>
        <v>0</v>
      </c>
      <c r="F15" s="3">
        <f t="shared" si="13"/>
        <v>0</v>
      </c>
      <c r="G15" s="5">
        <f t="shared" si="14"/>
        <v>0</v>
      </c>
      <c r="H15" s="22"/>
      <c r="I15" s="23"/>
      <c r="J15" s="23"/>
      <c r="K15" s="13">
        <f t="shared" si="5"/>
        <v>0</v>
      </c>
      <c r="L15" s="22"/>
      <c r="M15" s="23"/>
      <c r="N15" s="23"/>
      <c r="O15" s="13">
        <f t="shared" si="6"/>
        <v>0</v>
      </c>
      <c r="P15" s="22"/>
      <c r="Q15" s="23"/>
      <c r="R15" s="23"/>
      <c r="S15" s="13">
        <f t="shared" si="7"/>
        <v>0</v>
      </c>
      <c r="T15" s="22"/>
      <c r="U15" s="23"/>
      <c r="V15" s="23"/>
      <c r="W15" s="13">
        <f t="shared" si="8"/>
        <v>0</v>
      </c>
      <c r="X15" s="4">
        <f t="shared" si="15"/>
        <v>0</v>
      </c>
      <c r="Y15" s="3">
        <f t="shared" si="16"/>
        <v>0</v>
      </c>
      <c r="Z15" s="3">
        <f t="shared" si="17"/>
        <v>0</v>
      </c>
      <c r="AA15" s="5">
        <f t="shared" si="18"/>
        <v>0</v>
      </c>
      <c r="AB15" s="4">
        <f>Vorlauf!D15</f>
        <v>0</v>
      </c>
      <c r="AC15" s="3">
        <f>Vorlauf!E15</f>
        <v>0</v>
      </c>
      <c r="AD15" s="3">
        <f>Vorlauf!F15</f>
        <v>0</v>
      </c>
      <c r="AE15" s="5">
        <f>Vorlauf!G15</f>
        <v>0</v>
      </c>
    </row>
    <row r="16" spans="1:31">
      <c r="A16" s="59" t="str">
        <f>Vorlauf!A16</f>
        <v>Lauterbach, Hubert</v>
      </c>
      <c r="B16" s="60" t="str">
        <f>Vorlauf!B16</f>
        <v>KV Lohengrin</v>
      </c>
      <c r="C16" s="61" t="str">
        <f>Vorlauf!C16</f>
        <v>Senioren A</v>
      </c>
      <c r="D16" s="4">
        <f t="shared" si="11"/>
        <v>0</v>
      </c>
      <c r="E16" s="3">
        <f t="shared" si="12"/>
        <v>0</v>
      </c>
      <c r="F16" s="3">
        <f t="shared" si="13"/>
        <v>0</v>
      </c>
      <c r="G16" s="5">
        <f t="shared" si="14"/>
        <v>0</v>
      </c>
      <c r="H16" s="22"/>
      <c r="I16" s="23"/>
      <c r="J16" s="23"/>
      <c r="K16" s="13">
        <f t="shared" si="5"/>
        <v>0</v>
      </c>
      <c r="L16" s="22"/>
      <c r="M16" s="23"/>
      <c r="N16" s="23"/>
      <c r="O16" s="13">
        <f t="shared" si="6"/>
        <v>0</v>
      </c>
      <c r="P16" s="22"/>
      <c r="Q16" s="23"/>
      <c r="R16" s="23"/>
      <c r="S16" s="13">
        <f t="shared" si="7"/>
        <v>0</v>
      </c>
      <c r="T16" s="22"/>
      <c r="U16" s="23"/>
      <c r="V16" s="23"/>
      <c r="W16" s="13">
        <f t="shared" si="8"/>
        <v>0</v>
      </c>
      <c r="X16" s="4">
        <f t="shared" si="15"/>
        <v>0</v>
      </c>
      <c r="Y16" s="3">
        <f t="shared" si="16"/>
        <v>0</v>
      </c>
      <c r="Z16" s="3">
        <f t="shared" si="17"/>
        <v>0</v>
      </c>
      <c r="AA16" s="5">
        <f t="shared" si="18"/>
        <v>0</v>
      </c>
      <c r="AB16" s="4">
        <f>Vorlauf!D16</f>
        <v>0</v>
      </c>
      <c r="AC16" s="3">
        <f>Vorlauf!E16</f>
        <v>0</v>
      </c>
      <c r="AD16" s="3">
        <f>Vorlauf!F16</f>
        <v>0</v>
      </c>
      <c r="AE16" s="5">
        <f>Vorlauf!G16</f>
        <v>0</v>
      </c>
    </row>
    <row r="17" spans="1:31">
      <c r="A17" s="59" t="str">
        <f>Vorlauf!A17</f>
        <v>Hoffmann, Gerd</v>
      </c>
      <c r="B17" s="60" t="str">
        <f>Vorlauf!B17</f>
        <v>ESV Neuenmarkt</v>
      </c>
      <c r="C17" s="61" t="str">
        <f>Vorlauf!C17</f>
        <v>Senioren A</v>
      </c>
      <c r="D17" s="4">
        <f t="shared" si="11"/>
        <v>0</v>
      </c>
      <c r="E17" s="3">
        <f t="shared" si="12"/>
        <v>0</v>
      </c>
      <c r="F17" s="3">
        <f t="shared" si="13"/>
        <v>0</v>
      </c>
      <c r="G17" s="5">
        <f t="shared" si="14"/>
        <v>0</v>
      </c>
      <c r="H17" s="22"/>
      <c r="I17" s="23"/>
      <c r="J17" s="23"/>
      <c r="K17" s="13">
        <f t="shared" si="5"/>
        <v>0</v>
      </c>
      <c r="L17" s="22"/>
      <c r="M17" s="23"/>
      <c r="N17" s="23"/>
      <c r="O17" s="13">
        <f t="shared" si="6"/>
        <v>0</v>
      </c>
      <c r="P17" s="22"/>
      <c r="Q17" s="23"/>
      <c r="R17" s="23"/>
      <c r="S17" s="13">
        <f t="shared" si="7"/>
        <v>0</v>
      </c>
      <c r="T17" s="22"/>
      <c r="U17" s="23"/>
      <c r="V17" s="23"/>
      <c r="W17" s="13">
        <f t="shared" si="8"/>
        <v>0</v>
      </c>
      <c r="X17" s="4">
        <f t="shared" si="15"/>
        <v>0</v>
      </c>
      <c r="Y17" s="3">
        <f t="shared" si="16"/>
        <v>0</v>
      </c>
      <c r="Z17" s="3">
        <f t="shared" si="17"/>
        <v>0</v>
      </c>
      <c r="AA17" s="5">
        <f t="shared" si="18"/>
        <v>0</v>
      </c>
      <c r="AB17" s="4">
        <f>Vorlauf!D17</f>
        <v>0</v>
      </c>
      <c r="AC17" s="3">
        <f>Vorlauf!E17</f>
        <v>0</v>
      </c>
      <c r="AD17" s="3">
        <f>Vorlauf!F17</f>
        <v>0</v>
      </c>
      <c r="AE17" s="5">
        <f>Vorlauf!G17</f>
        <v>0</v>
      </c>
    </row>
    <row r="18" spans="1:31">
      <c r="A18" s="59" t="str">
        <f>Vorlauf!A18</f>
        <v>Erhardt, Horst</v>
      </c>
      <c r="B18" s="60" t="str">
        <f>Vorlauf!B18</f>
        <v>SKC Metzdorf</v>
      </c>
      <c r="C18" s="61" t="str">
        <f>Vorlauf!C18</f>
        <v>Senioren B</v>
      </c>
      <c r="D18" s="4">
        <f t="shared" si="11"/>
        <v>0</v>
      </c>
      <c r="E18" s="3">
        <f t="shared" si="12"/>
        <v>0</v>
      </c>
      <c r="F18" s="3">
        <f t="shared" si="13"/>
        <v>0</v>
      </c>
      <c r="G18" s="5">
        <f t="shared" si="14"/>
        <v>0</v>
      </c>
      <c r="H18" s="22"/>
      <c r="I18" s="23"/>
      <c r="J18" s="23"/>
      <c r="K18" s="13">
        <f t="shared" si="5"/>
        <v>0</v>
      </c>
      <c r="L18" s="22"/>
      <c r="M18" s="23"/>
      <c r="N18" s="23"/>
      <c r="O18" s="13">
        <f t="shared" si="6"/>
        <v>0</v>
      </c>
      <c r="P18" s="22"/>
      <c r="Q18" s="23"/>
      <c r="R18" s="23"/>
      <c r="S18" s="13">
        <f t="shared" si="7"/>
        <v>0</v>
      </c>
      <c r="T18" s="22"/>
      <c r="U18" s="23"/>
      <c r="V18" s="23"/>
      <c r="W18" s="13">
        <f t="shared" si="8"/>
        <v>0</v>
      </c>
      <c r="X18" s="4">
        <f t="shared" si="15"/>
        <v>0</v>
      </c>
      <c r="Y18" s="3">
        <f t="shared" si="16"/>
        <v>0</v>
      </c>
      <c r="Z18" s="3">
        <f t="shared" si="17"/>
        <v>0</v>
      </c>
      <c r="AA18" s="5">
        <f t="shared" si="18"/>
        <v>0</v>
      </c>
      <c r="AB18" s="4">
        <f>Vorlauf!D18</f>
        <v>0</v>
      </c>
      <c r="AC18" s="3">
        <f>Vorlauf!E18</f>
        <v>0</v>
      </c>
      <c r="AD18" s="3">
        <f>Vorlauf!F18</f>
        <v>0</v>
      </c>
      <c r="AE18" s="5">
        <f>Vorlauf!G18</f>
        <v>0</v>
      </c>
    </row>
    <row r="19" spans="1:31">
      <c r="A19" s="59">
        <f>Vorlauf!A19</f>
        <v>0</v>
      </c>
      <c r="B19" s="60">
        <f>Vorlauf!B19</f>
        <v>0</v>
      </c>
      <c r="C19" s="61">
        <f>Vorlauf!C19</f>
        <v>0</v>
      </c>
      <c r="D19" s="4">
        <f t="shared" si="11"/>
        <v>0</v>
      </c>
      <c r="E19" s="3">
        <f t="shared" si="12"/>
        <v>0</v>
      </c>
      <c r="F19" s="3">
        <f t="shared" si="13"/>
        <v>0</v>
      </c>
      <c r="G19" s="5">
        <f t="shared" si="14"/>
        <v>0</v>
      </c>
      <c r="H19" s="22"/>
      <c r="I19" s="23"/>
      <c r="J19" s="23"/>
      <c r="K19" s="13">
        <f t="shared" si="5"/>
        <v>0</v>
      </c>
      <c r="L19" s="22"/>
      <c r="M19" s="23"/>
      <c r="N19" s="23"/>
      <c r="O19" s="13">
        <f t="shared" si="6"/>
        <v>0</v>
      </c>
      <c r="P19" s="22"/>
      <c r="Q19" s="23"/>
      <c r="R19" s="23"/>
      <c r="S19" s="13">
        <f t="shared" si="7"/>
        <v>0</v>
      </c>
      <c r="T19" s="22"/>
      <c r="U19" s="23"/>
      <c r="V19" s="23"/>
      <c r="W19" s="13">
        <f t="shared" si="8"/>
        <v>0</v>
      </c>
      <c r="X19" s="4">
        <f t="shared" si="15"/>
        <v>0</v>
      </c>
      <c r="Y19" s="3">
        <f t="shared" si="16"/>
        <v>0</v>
      </c>
      <c r="Z19" s="3">
        <f t="shared" si="17"/>
        <v>0</v>
      </c>
      <c r="AA19" s="5">
        <f t="shared" si="18"/>
        <v>0</v>
      </c>
      <c r="AB19" s="4">
        <f>Vorlauf!D19</f>
        <v>0</v>
      </c>
      <c r="AC19" s="3">
        <f>Vorlauf!E19</f>
        <v>0</v>
      </c>
      <c r="AD19" s="3">
        <f>Vorlauf!F19</f>
        <v>0</v>
      </c>
      <c r="AE19" s="5">
        <f>Vorlauf!G19</f>
        <v>0</v>
      </c>
    </row>
    <row r="20" spans="1:31">
      <c r="A20" s="59">
        <f>Vorlauf!A20</f>
        <v>0</v>
      </c>
      <c r="B20" s="60">
        <f>Vorlauf!B20</f>
        <v>0</v>
      </c>
      <c r="C20" s="61">
        <f>Vorlauf!C20</f>
        <v>0</v>
      </c>
      <c r="D20" s="4">
        <f t="shared" si="11"/>
        <v>0</v>
      </c>
      <c r="E20" s="3">
        <f t="shared" si="12"/>
        <v>0</v>
      </c>
      <c r="F20" s="3">
        <f t="shared" si="13"/>
        <v>0</v>
      </c>
      <c r="G20" s="5">
        <f t="shared" si="14"/>
        <v>0</v>
      </c>
      <c r="H20" s="22"/>
      <c r="I20" s="23"/>
      <c r="J20" s="23"/>
      <c r="K20" s="13">
        <f t="shared" si="5"/>
        <v>0</v>
      </c>
      <c r="L20" s="22"/>
      <c r="M20" s="23"/>
      <c r="N20" s="23"/>
      <c r="O20" s="13">
        <f t="shared" si="6"/>
        <v>0</v>
      </c>
      <c r="P20" s="22"/>
      <c r="Q20" s="23"/>
      <c r="R20" s="23"/>
      <c r="S20" s="13">
        <f t="shared" si="7"/>
        <v>0</v>
      </c>
      <c r="T20" s="22"/>
      <c r="U20" s="23"/>
      <c r="V20" s="23"/>
      <c r="W20" s="13">
        <f t="shared" si="8"/>
        <v>0</v>
      </c>
      <c r="X20" s="4">
        <f t="shared" si="15"/>
        <v>0</v>
      </c>
      <c r="Y20" s="3">
        <f t="shared" si="16"/>
        <v>0</v>
      </c>
      <c r="Z20" s="3">
        <f t="shared" si="17"/>
        <v>0</v>
      </c>
      <c r="AA20" s="5">
        <f t="shared" si="18"/>
        <v>0</v>
      </c>
      <c r="AB20" s="4">
        <f>Vorlauf!D20</f>
        <v>0</v>
      </c>
      <c r="AC20" s="3">
        <f>Vorlauf!E20</f>
        <v>0</v>
      </c>
      <c r="AD20" s="3">
        <f>Vorlauf!F20</f>
        <v>0</v>
      </c>
      <c r="AE20" s="5">
        <f>Vorlauf!G20</f>
        <v>0</v>
      </c>
    </row>
    <row r="21" spans="1:31">
      <c r="A21" s="59">
        <f>Vorlauf!A21</f>
        <v>0</v>
      </c>
      <c r="B21" s="60">
        <f>Vorlauf!B21</f>
        <v>0</v>
      </c>
      <c r="C21" s="61">
        <f>Vorlauf!C21</f>
        <v>0</v>
      </c>
      <c r="D21" s="4">
        <f t="shared" si="11"/>
        <v>0</v>
      </c>
      <c r="E21" s="3">
        <f t="shared" si="12"/>
        <v>0</v>
      </c>
      <c r="F21" s="3">
        <f t="shared" si="13"/>
        <v>0</v>
      </c>
      <c r="G21" s="5">
        <f t="shared" si="14"/>
        <v>0</v>
      </c>
      <c r="H21" s="22"/>
      <c r="I21" s="23"/>
      <c r="J21" s="23"/>
      <c r="K21" s="13">
        <f t="shared" si="5"/>
        <v>0</v>
      </c>
      <c r="L21" s="22"/>
      <c r="M21" s="23"/>
      <c r="N21" s="23"/>
      <c r="O21" s="13">
        <f t="shared" si="6"/>
        <v>0</v>
      </c>
      <c r="P21" s="22"/>
      <c r="Q21" s="23"/>
      <c r="R21" s="23"/>
      <c r="S21" s="13">
        <f t="shared" si="7"/>
        <v>0</v>
      </c>
      <c r="T21" s="22"/>
      <c r="U21" s="23"/>
      <c r="V21" s="23"/>
      <c r="W21" s="13">
        <f t="shared" si="8"/>
        <v>0</v>
      </c>
      <c r="X21" s="4">
        <f t="shared" si="15"/>
        <v>0</v>
      </c>
      <c r="Y21" s="3">
        <f t="shared" si="16"/>
        <v>0</v>
      </c>
      <c r="Z21" s="3">
        <f t="shared" si="17"/>
        <v>0</v>
      </c>
      <c r="AA21" s="5">
        <f t="shared" si="18"/>
        <v>0</v>
      </c>
      <c r="AB21" s="4">
        <f>Vorlauf!D21</f>
        <v>0</v>
      </c>
      <c r="AC21" s="3">
        <f>Vorlauf!E21</f>
        <v>0</v>
      </c>
      <c r="AD21" s="3">
        <f>Vorlauf!F21</f>
        <v>0</v>
      </c>
      <c r="AE21" s="5">
        <f>Vorlauf!G21</f>
        <v>0</v>
      </c>
    </row>
    <row r="22" spans="1:31">
      <c r="A22" s="59">
        <f>Vorlauf!A22</f>
        <v>0</v>
      </c>
      <c r="B22" s="60">
        <f>Vorlauf!B22</f>
        <v>0</v>
      </c>
      <c r="C22" s="61">
        <f>Vorlauf!C22</f>
        <v>0</v>
      </c>
      <c r="D22" s="4">
        <f t="shared" si="11"/>
        <v>0</v>
      </c>
      <c r="E22" s="3">
        <f t="shared" si="12"/>
        <v>0</v>
      </c>
      <c r="F22" s="3">
        <f t="shared" si="13"/>
        <v>0</v>
      </c>
      <c r="G22" s="5">
        <f t="shared" si="14"/>
        <v>0</v>
      </c>
      <c r="H22" s="22"/>
      <c r="I22" s="23"/>
      <c r="J22" s="23"/>
      <c r="K22" s="13">
        <f t="shared" si="5"/>
        <v>0</v>
      </c>
      <c r="L22" s="22"/>
      <c r="M22" s="23"/>
      <c r="N22" s="23"/>
      <c r="O22" s="13">
        <f t="shared" si="6"/>
        <v>0</v>
      </c>
      <c r="P22" s="22"/>
      <c r="Q22" s="23"/>
      <c r="R22" s="23"/>
      <c r="S22" s="13">
        <f t="shared" si="7"/>
        <v>0</v>
      </c>
      <c r="T22" s="22"/>
      <c r="U22" s="23"/>
      <c r="V22" s="23"/>
      <c r="W22" s="13">
        <f t="shared" si="8"/>
        <v>0</v>
      </c>
      <c r="X22" s="4">
        <f t="shared" si="15"/>
        <v>0</v>
      </c>
      <c r="Y22" s="3">
        <f t="shared" si="16"/>
        <v>0</v>
      </c>
      <c r="Z22" s="3">
        <f t="shared" si="17"/>
        <v>0</v>
      </c>
      <c r="AA22" s="5">
        <f t="shared" si="18"/>
        <v>0</v>
      </c>
      <c r="AB22" s="4">
        <f>Vorlauf!D22</f>
        <v>0</v>
      </c>
      <c r="AC22" s="3">
        <f>Vorlauf!E22</f>
        <v>0</v>
      </c>
      <c r="AD22" s="3">
        <f>Vorlauf!F22</f>
        <v>0</v>
      </c>
      <c r="AE22" s="5">
        <f>Vorlauf!G22</f>
        <v>0</v>
      </c>
    </row>
    <row r="23" spans="1:31">
      <c r="A23" s="59">
        <f>Vorlauf!A23</f>
        <v>0</v>
      </c>
      <c r="B23" s="60">
        <f>Vorlauf!B23</f>
        <v>0</v>
      </c>
      <c r="C23" s="61">
        <f>Vorlauf!C23</f>
        <v>0</v>
      </c>
      <c r="D23" s="4">
        <f t="shared" si="11"/>
        <v>0</v>
      </c>
      <c r="E23" s="3">
        <f t="shared" si="12"/>
        <v>0</v>
      </c>
      <c r="F23" s="3">
        <f t="shared" si="13"/>
        <v>0</v>
      </c>
      <c r="G23" s="5">
        <f t="shared" si="14"/>
        <v>0</v>
      </c>
      <c r="H23" s="22"/>
      <c r="I23" s="23"/>
      <c r="J23" s="23"/>
      <c r="K23" s="13">
        <f t="shared" si="5"/>
        <v>0</v>
      </c>
      <c r="L23" s="22"/>
      <c r="M23" s="23"/>
      <c r="N23" s="23"/>
      <c r="O23" s="13">
        <f t="shared" si="6"/>
        <v>0</v>
      </c>
      <c r="P23" s="22"/>
      <c r="Q23" s="23"/>
      <c r="R23" s="23"/>
      <c r="S23" s="13">
        <f t="shared" si="7"/>
        <v>0</v>
      </c>
      <c r="T23" s="22"/>
      <c r="U23" s="23"/>
      <c r="V23" s="23"/>
      <c r="W23" s="13">
        <f t="shared" si="8"/>
        <v>0</v>
      </c>
      <c r="X23" s="4">
        <f t="shared" si="15"/>
        <v>0</v>
      </c>
      <c r="Y23" s="3">
        <f t="shared" si="16"/>
        <v>0</v>
      </c>
      <c r="Z23" s="3">
        <f t="shared" si="17"/>
        <v>0</v>
      </c>
      <c r="AA23" s="5">
        <f t="shared" si="18"/>
        <v>0</v>
      </c>
      <c r="AB23" s="4">
        <f>Vorlauf!D23</f>
        <v>0</v>
      </c>
      <c r="AC23" s="3">
        <f>Vorlauf!E23</f>
        <v>0</v>
      </c>
      <c r="AD23" s="3">
        <f>Vorlauf!F23</f>
        <v>0</v>
      </c>
      <c r="AE23" s="5">
        <f>Vorlauf!G23</f>
        <v>0</v>
      </c>
    </row>
    <row r="24" spans="1:31">
      <c r="A24" s="59">
        <f>Vorlauf!A24</f>
        <v>0</v>
      </c>
      <c r="B24" s="60">
        <f>Vorlauf!B24</f>
        <v>0</v>
      </c>
      <c r="C24" s="61">
        <f>Vorlauf!C24</f>
        <v>0</v>
      </c>
      <c r="D24" s="4">
        <f t="shared" si="11"/>
        <v>0</v>
      </c>
      <c r="E24" s="3">
        <f t="shared" si="12"/>
        <v>0</v>
      </c>
      <c r="F24" s="3">
        <f t="shared" si="13"/>
        <v>0</v>
      </c>
      <c r="G24" s="5">
        <f t="shared" si="14"/>
        <v>0</v>
      </c>
      <c r="H24" s="22"/>
      <c r="I24" s="23"/>
      <c r="J24" s="23"/>
      <c r="K24" s="13">
        <f t="shared" si="5"/>
        <v>0</v>
      </c>
      <c r="L24" s="22"/>
      <c r="M24" s="23"/>
      <c r="N24" s="23"/>
      <c r="O24" s="13">
        <f t="shared" si="6"/>
        <v>0</v>
      </c>
      <c r="P24" s="22"/>
      <c r="Q24" s="23"/>
      <c r="R24" s="23"/>
      <c r="S24" s="13">
        <f t="shared" si="7"/>
        <v>0</v>
      </c>
      <c r="T24" s="22"/>
      <c r="U24" s="23"/>
      <c r="V24" s="23"/>
      <c r="W24" s="13">
        <f t="shared" si="8"/>
        <v>0</v>
      </c>
      <c r="X24" s="4">
        <f t="shared" si="15"/>
        <v>0</v>
      </c>
      <c r="Y24" s="3">
        <f t="shared" si="16"/>
        <v>0</v>
      </c>
      <c r="Z24" s="3">
        <f t="shared" si="17"/>
        <v>0</v>
      </c>
      <c r="AA24" s="5">
        <f t="shared" si="18"/>
        <v>0</v>
      </c>
      <c r="AB24" s="4">
        <f>Vorlauf!D24</f>
        <v>0</v>
      </c>
      <c r="AC24" s="3">
        <f>Vorlauf!E24</f>
        <v>0</v>
      </c>
      <c r="AD24" s="3">
        <f>Vorlauf!F24</f>
        <v>0</v>
      </c>
      <c r="AE24" s="5">
        <f>Vorlauf!G24</f>
        <v>0</v>
      </c>
    </row>
    <row r="25" spans="1:31">
      <c r="A25" s="59">
        <f>Vorlauf!A25</f>
        <v>0</v>
      </c>
      <c r="B25" s="60">
        <f>Vorlauf!B25</f>
        <v>0</v>
      </c>
      <c r="C25" s="61">
        <f>Vorlauf!C25</f>
        <v>0</v>
      </c>
      <c r="D25" s="4">
        <f t="shared" si="11"/>
        <v>0</v>
      </c>
      <c r="E25" s="3">
        <f t="shared" si="12"/>
        <v>0</v>
      </c>
      <c r="F25" s="3">
        <f t="shared" si="13"/>
        <v>0</v>
      </c>
      <c r="G25" s="5">
        <f t="shared" si="14"/>
        <v>0</v>
      </c>
      <c r="H25" s="22"/>
      <c r="I25" s="23"/>
      <c r="J25" s="23"/>
      <c r="K25" s="13">
        <f t="shared" si="5"/>
        <v>0</v>
      </c>
      <c r="L25" s="22"/>
      <c r="M25" s="23"/>
      <c r="N25" s="23"/>
      <c r="O25" s="13">
        <f t="shared" si="6"/>
        <v>0</v>
      </c>
      <c r="P25" s="22"/>
      <c r="Q25" s="23"/>
      <c r="R25" s="23"/>
      <c r="S25" s="13">
        <f t="shared" si="7"/>
        <v>0</v>
      </c>
      <c r="T25" s="22"/>
      <c r="U25" s="23"/>
      <c r="V25" s="23"/>
      <c r="W25" s="13">
        <f t="shared" si="8"/>
        <v>0</v>
      </c>
      <c r="X25" s="4">
        <f t="shared" si="15"/>
        <v>0</v>
      </c>
      <c r="Y25" s="3">
        <f t="shared" si="16"/>
        <v>0</v>
      </c>
      <c r="Z25" s="3">
        <f t="shared" si="17"/>
        <v>0</v>
      </c>
      <c r="AA25" s="5">
        <f t="shared" si="18"/>
        <v>0</v>
      </c>
      <c r="AB25" s="4">
        <f>Vorlauf!D25</f>
        <v>0</v>
      </c>
      <c r="AC25" s="3">
        <f>Vorlauf!E25</f>
        <v>0</v>
      </c>
      <c r="AD25" s="3">
        <f>Vorlauf!F25</f>
        <v>0</v>
      </c>
      <c r="AE25" s="5">
        <f>Vorlauf!G25</f>
        <v>0</v>
      </c>
    </row>
    <row r="26" spans="1:31">
      <c r="A26" s="59">
        <f>Vorlauf!A26</f>
        <v>0</v>
      </c>
      <c r="B26" s="60">
        <f>Vorlauf!B26</f>
        <v>0</v>
      </c>
      <c r="C26" s="61">
        <f>Vorlauf!C26</f>
        <v>0</v>
      </c>
      <c r="D26" s="4">
        <f t="shared" si="11"/>
        <v>0</v>
      </c>
      <c r="E26" s="3">
        <f t="shared" si="12"/>
        <v>0</v>
      </c>
      <c r="F26" s="3">
        <f t="shared" si="13"/>
        <v>0</v>
      </c>
      <c r="G26" s="5">
        <f t="shared" si="14"/>
        <v>0</v>
      </c>
      <c r="H26" s="22"/>
      <c r="I26" s="23"/>
      <c r="J26" s="23"/>
      <c r="K26" s="13">
        <f t="shared" si="5"/>
        <v>0</v>
      </c>
      <c r="L26" s="22"/>
      <c r="M26" s="23"/>
      <c r="N26" s="23"/>
      <c r="O26" s="13">
        <f t="shared" si="6"/>
        <v>0</v>
      </c>
      <c r="P26" s="22"/>
      <c r="Q26" s="23"/>
      <c r="R26" s="23"/>
      <c r="S26" s="13">
        <f t="shared" si="7"/>
        <v>0</v>
      </c>
      <c r="T26" s="22"/>
      <c r="U26" s="23"/>
      <c r="V26" s="23"/>
      <c r="W26" s="13">
        <f t="shared" si="8"/>
        <v>0</v>
      </c>
      <c r="X26" s="4">
        <f t="shared" si="15"/>
        <v>0</v>
      </c>
      <c r="Y26" s="3">
        <f t="shared" si="16"/>
        <v>0</v>
      </c>
      <c r="Z26" s="3">
        <f t="shared" si="17"/>
        <v>0</v>
      </c>
      <c r="AA26" s="5">
        <f t="shared" si="18"/>
        <v>0</v>
      </c>
      <c r="AB26" s="4">
        <f>Vorlauf!D26</f>
        <v>0</v>
      </c>
      <c r="AC26" s="3">
        <f>Vorlauf!E26</f>
        <v>0</v>
      </c>
      <c r="AD26" s="3">
        <f>Vorlauf!F26</f>
        <v>0</v>
      </c>
      <c r="AE26" s="5">
        <f>Vorlauf!G26</f>
        <v>0</v>
      </c>
    </row>
    <row r="27" spans="1:31">
      <c r="A27" s="59">
        <f>Vorlauf!A27</f>
        <v>0</v>
      </c>
      <c r="B27" s="60">
        <f>Vorlauf!B27</f>
        <v>0</v>
      </c>
      <c r="C27" s="61">
        <f>Vorlauf!C27</f>
        <v>0</v>
      </c>
      <c r="D27" s="4">
        <f t="shared" si="11"/>
        <v>0</v>
      </c>
      <c r="E27" s="3">
        <f t="shared" si="12"/>
        <v>0</v>
      </c>
      <c r="F27" s="3">
        <f t="shared" si="13"/>
        <v>0</v>
      </c>
      <c r="G27" s="5">
        <f t="shared" si="14"/>
        <v>0</v>
      </c>
      <c r="H27" s="22"/>
      <c r="I27" s="23"/>
      <c r="J27" s="23"/>
      <c r="K27" s="13">
        <f t="shared" si="5"/>
        <v>0</v>
      </c>
      <c r="L27" s="22"/>
      <c r="M27" s="23"/>
      <c r="N27" s="23"/>
      <c r="O27" s="13">
        <f t="shared" si="6"/>
        <v>0</v>
      </c>
      <c r="P27" s="22"/>
      <c r="Q27" s="23"/>
      <c r="R27" s="23"/>
      <c r="S27" s="13">
        <f t="shared" si="7"/>
        <v>0</v>
      </c>
      <c r="T27" s="22"/>
      <c r="U27" s="23"/>
      <c r="V27" s="23"/>
      <c r="W27" s="13">
        <f t="shared" si="8"/>
        <v>0</v>
      </c>
      <c r="X27" s="4">
        <f t="shared" si="15"/>
        <v>0</v>
      </c>
      <c r="Y27" s="3">
        <f t="shared" si="16"/>
        <v>0</v>
      </c>
      <c r="Z27" s="3">
        <f t="shared" si="17"/>
        <v>0</v>
      </c>
      <c r="AA27" s="5">
        <f t="shared" si="18"/>
        <v>0</v>
      </c>
      <c r="AB27" s="4">
        <f>Vorlauf!D27</f>
        <v>0</v>
      </c>
      <c r="AC27" s="3">
        <f>Vorlauf!E27</f>
        <v>0</v>
      </c>
      <c r="AD27" s="3">
        <f>Vorlauf!F27</f>
        <v>0</v>
      </c>
      <c r="AE27" s="5">
        <f>Vorlauf!G27</f>
        <v>0</v>
      </c>
    </row>
    <row r="28" spans="1:31">
      <c r="A28" s="59">
        <f>Vorlauf!A28</f>
        <v>0</v>
      </c>
      <c r="B28" s="60">
        <f>Vorlauf!B28</f>
        <v>0</v>
      </c>
      <c r="C28" s="61">
        <f>Vorlauf!C28</f>
        <v>0</v>
      </c>
      <c r="D28" s="4">
        <f t="shared" si="11"/>
        <v>0</v>
      </c>
      <c r="E28" s="3">
        <f t="shared" si="12"/>
        <v>0</v>
      </c>
      <c r="F28" s="3">
        <f t="shared" si="13"/>
        <v>0</v>
      </c>
      <c r="G28" s="5">
        <f t="shared" si="14"/>
        <v>0</v>
      </c>
      <c r="H28" s="22"/>
      <c r="I28" s="23"/>
      <c r="J28" s="23"/>
      <c r="K28" s="13">
        <f t="shared" si="5"/>
        <v>0</v>
      </c>
      <c r="L28" s="22"/>
      <c r="M28" s="23"/>
      <c r="N28" s="23"/>
      <c r="O28" s="13">
        <f t="shared" si="6"/>
        <v>0</v>
      </c>
      <c r="P28" s="22"/>
      <c r="Q28" s="23"/>
      <c r="R28" s="23"/>
      <c r="S28" s="13">
        <f t="shared" si="7"/>
        <v>0</v>
      </c>
      <c r="T28" s="22"/>
      <c r="U28" s="23"/>
      <c r="V28" s="23"/>
      <c r="W28" s="13">
        <f t="shared" si="8"/>
        <v>0</v>
      </c>
      <c r="X28" s="4">
        <f t="shared" si="15"/>
        <v>0</v>
      </c>
      <c r="Y28" s="3">
        <f t="shared" si="16"/>
        <v>0</v>
      </c>
      <c r="Z28" s="3">
        <f t="shared" si="17"/>
        <v>0</v>
      </c>
      <c r="AA28" s="5">
        <f t="shared" si="18"/>
        <v>0</v>
      </c>
      <c r="AB28" s="4">
        <f>Vorlauf!D28</f>
        <v>0</v>
      </c>
      <c r="AC28" s="3">
        <f>Vorlauf!E28</f>
        <v>0</v>
      </c>
      <c r="AD28" s="3">
        <f>Vorlauf!F28</f>
        <v>0</v>
      </c>
      <c r="AE28" s="5">
        <f>Vorlauf!G28</f>
        <v>0</v>
      </c>
    </row>
    <row r="29" spans="1:31">
      <c r="A29" s="59">
        <f>Vorlauf!A29</f>
        <v>0</v>
      </c>
      <c r="B29" s="60">
        <f>Vorlauf!B29</f>
        <v>0</v>
      </c>
      <c r="C29" s="61">
        <f>Vorlauf!C29</f>
        <v>0</v>
      </c>
      <c r="D29" s="4">
        <f t="shared" si="11"/>
        <v>0</v>
      </c>
      <c r="E29" s="3">
        <f t="shared" si="12"/>
        <v>0</v>
      </c>
      <c r="F29" s="3">
        <f t="shared" si="13"/>
        <v>0</v>
      </c>
      <c r="G29" s="5">
        <f t="shared" si="14"/>
        <v>0</v>
      </c>
      <c r="H29" s="22"/>
      <c r="I29" s="23"/>
      <c r="J29" s="23"/>
      <c r="K29" s="13">
        <f t="shared" si="5"/>
        <v>0</v>
      </c>
      <c r="L29" s="22"/>
      <c r="M29" s="23"/>
      <c r="N29" s="23"/>
      <c r="O29" s="13">
        <f t="shared" si="6"/>
        <v>0</v>
      </c>
      <c r="P29" s="22"/>
      <c r="Q29" s="23"/>
      <c r="R29" s="23"/>
      <c r="S29" s="13">
        <f t="shared" si="7"/>
        <v>0</v>
      </c>
      <c r="T29" s="22"/>
      <c r="U29" s="23"/>
      <c r="V29" s="23"/>
      <c r="W29" s="13">
        <f t="shared" si="8"/>
        <v>0</v>
      </c>
      <c r="X29" s="4">
        <f t="shared" si="15"/>
        <v>0</v>
      </c>
      <c r="Y29" s="3">
        <f t="shared" si="16"/>
        <v>0</v>
      </c>
      <c r="Z29" s="3">
        <f t="shared" si="17"/>
        <v>0</v>
      </c>
      <c r="AA29" s="5">
        <f t="shared" si="18"/>
        <v>0</v>
      </c>
      <c r="AB29" s="4">
        <f>Vorlauf!D29</f>
        <v>0</v>
      </c>
      <c r="AC29" s="3">
        <f>Vorlauf!E29</f>
        <v>0</v>
      </c>
      <c r="AD29" s="3">
        <f>Vorlauf!F29</f>
        <v>0</v>
      </c>
      <c r="AE29" s="5">
        <f>Vorlauf!G29</f>
        <v>0</v>
      </c>
    </row>
    <row r="30" spans="1:31">
      <c r="A30" s="59">
        <f>Vorlauf!A30</f>
        <v>0</v>
      </c>
      <c r="B30" s="60">
        <f>Vorlauf!B30</f>
        <v>0</v>
      </c>
      <c r="C30" s="61">
        <f>Vorlauf!C30</f>
        <v>0</v>
      </c>
      <c r="D30" s="4">
        <f t="shared" si="11"/>
        <v>0</v>
      </c>
      <c r="E30" s="3">
        <f t="shared" si="12"/>
        <v>0</v>
      </c>
      <c r="F30" s="3">
        <f t="shared" si="13"/>
        <v>0</v>
      </c>
      <c r="G30" s="5">
        <f t="shared" si="14"/>
        <v>0</v>
      </c>
      <c r="H30" s="22"/>
      <c r="I30" s="23"/>
      <c r="J30" s="23"/>
      <c r="K30" s="13">
        <f t="shared" si="5"/>
        <v>0</v>
      </c>
      <c r="L30" s="22"/>
      <c r="M30" s="23"/>
      <c r="N30" s="23"/>
      <c r="O30" s="13">
        <f t="shared" si="6"/>
        <v>0</v>
      </c>
      <c r="P30" s="22"/>
      <c r="Q30" s="23"/>
      <c r="R30" s="23"/>
      <c r="S30" s="13">
        <f t="shared" si="7"/>
        <v>0</v>
      </c>
      <c r="T30" s="22"/>
      <c r="U30" s="23"/>
      <c r="V30" s="23"/>
      <c r="W30" s="13">
        <f t="shared" si="8"/>
        <v>0</v>
      </c>
      <c r="X30" s="4">
        <f t="shared" si="15"/>
        <v>0</v>
      </c>
      <c r="Y30" s="3">
        <f t="shared" si="16"/>
        <v>0</v>
      </c>
      <c r="Z30" s="3">
        <f t="shared" si="17"/>
        <v>0</v>
      </c>
      <c r="AA30" s="5">
        <f t="shared" si="18"/>
        <v>0</v>
      </c>
      <c r="AB30" s="4">
        <f>Vorlauf!D30</f>
        <v>0</v>
      </c>
      <c r="AC30" s="3">
        <f>Vorlauf!E30</f>
        <v>0</v>
      </c>
      <c r="AD30" s="3">
        <f>Vorlauf!F30</f>
        <v>0</v>
      </c>
      <c r="AE30" s="5">
        <f>Vorlauf!G30</f>
        <v>0</v>
      </c>
    </row>
    <row r="31" spans="1:31">
      <c r="A31" s="59">
        <f>Vorlauf!A31</f>
        <v>0</v>
      </c>
      <c r="B31" s="60">
        <f>Vorlauf!B31</f>
        <v>0</v>
      </c>
      <c r="C31" s="61">
        <f>Vorlauf!C31</f>
        <v>0</v>
      </c>
      <c r="D31" s="4">
        <f t="shared" si="11"/>
        <v>0</v>
      </c>
      <c r="E31" s="3">
        <f t="shared" si="12"/>
        <v>0</v>
      </c>
      <c r="F31" s="3">
        <f t="shared" si="13"/>
        <v>0</v>
      </c>
      <c r="G31" s="5">
        <f t="shared" si="14"/>
        <v>0</v>
      </c>
      <c r="H31" s="22"/>
      <c r="I31" s="23"/>
      <c r="J31" s="23"/>
      <c r="K31" s="13">
        <f t="shared" si="5"/>
        <v>0</v>
      </c>
      <c r="L31" s="22"/>
      <c r="M31" s="23"/>
      <c r="N31" s="23"/>
      <c r="O31" s="13">
        <f t="shared" si="6"/>
        <v>0</v>
      </c>
      <c r="P31" s="22"/>
      <c r="Q31" s="23"/>
      <c r="R31" s="23"/>
      <c r="S31" s="13">
        <f t="shared" si="7"/>
        <v>0</v>
      </c>
      <c r="T31" s="22"/>
      <c r="U31" s="23"/>
      <c r="V31" s="23"/>
      <c r="W31" s="13">
        <f t="shared" si="8"/>
        <v>0</v>
      </c>
      <c r="X31" s="4">
        <f t="shared" si="15"/>
        <v>0</v>
      </c>
      <c r="Y31" s="3">
        <f t="shared" si="16"/>
        <v>0</v>
      </c>
      <c r="Z31" s="3">
        <f t="shared" si="17"/>
        <v>0</v>
      </c>
      <c r="AA31" s="5">
        <f t="shared" si="18"/>
        <v>0</v>
      </c>
      <c r="AB31" s="4">
        <f>Vorlauf!D31</f>
        <v>0</v>
      </c>
      <c r="AC31" s="3">
        <f>Vorlauf!E31</f>
        <v>0</v>
      </c>
      <c r="AD31" s="3">
        <f>Vorlauf!F31</f>
        <v>0</v>
      </c>
      <c r="AE31" s="5">
        <f>Vorlauf!G31</f>
        <v>0</v>
      </c>
    </row>
    <row r="32" spans="1:31">
      <c r="A32" s="59">
        <f>Vorlauf!A32</f>
        <v>0</v>
      </c>
      <c r="B32" s="60">
        <f>Vorlauf!B32</f>
        <v>0</v>
      </c>
      <c r="C32" s="61">
        <f>Vorlauf!C32</f>
        <v>0</v>
      </c>
      <c r="D32" s="4">
        <f t="shared" si="11"/>
        <v>0</v>
      </c>
      <c r="E32" s="3">
        <f t="shared" si="12"/>
        <v>0</v>
      </c>
      <c r="F32" s="3">
        <f t="shared" si="13"/>
        <v>0</v>
      </c>
      <c r="G32" s="5">
        <f t="shared" si="14"/>
        <v>0</v>
      </c>
      <c r="H32" s="22"/>
      <c r="I32" s="23"/>
      <c r="J32" s="23"/>
      <c r="K32" s="13">
        <f t="shared" si="5"/>
        <v>0</v>
      </c>
      <c r="L32" s="22"/>
      <c r="M32" s="23"/>
      <c r="N32" s="23"/>
      <c r="O32" s="13">
        <f t="shared" si="6"/>
        <v>0</v>
      </c>
      <c r="P32" s="22"/>
      <c r="Q32" s="23"/>
      <c r="R32" s="23"/>
      <c r="S32" s="13">
        <f t="shared" si="7"/>
        <v>0</v>
      </c>
      <c r="T32" s="22"/>
      <c r="U32" s="23"/>
      <c r="V32" s="23"/>
      <c r="W32" s="13">
        <f t="shared" si="8"/>
        <v>0</v>
      </c>
      <c r="X32" s="4">
        <f t="shared" si="15"/>
        <v>0</v>
      </c>
      <c r="Y32" s="3">
        <f t="shared" si="16"/>
        <v>0</v>
      </c>
      <c r="Z32" s="3">
        <f t="shared" si="17"/>
        <v>0</v>
      </c>
      <c r="AA32" s="5">
        <f t="shared" si="18"/>
        <v>0</v>
      </c>
      <c r="AB32" s="4">
        <f>Vorlauf!D32</f>
        <v>0</v>
      </c>
      <c r="AC32" s="3">
        <f>Vorlauf!E32</f>
        <v>0</v>
      </c>
      <c r="AD32" s="3">
        <f>Vorlauf!F32</f>
        <v>0</v>
      </c>
      <c r="AE32" s="5">
        <f>Vorlauf!G32</f>
        <v>0</v>
      </c>
    </row>
    <row r="33" spans="1:31">
      <c r="A33" s="59">
        <f>Vorlauf!A33</f>
        <v>0</v>
      </c>
      <c r="B33" s="60">
        <f>Vorlauf!B33</f>
        <v>0</v>
      </c>
      <c r="C33" s="61">
        <f>Vorlauf!C33</f>
        <v>0</v>
      </c>
      <c r="D33" s="4">
        <f t="shared" si="11"/>
        <v>0</v>
      </c>
      <c r="E33" s="3">
        <f t="shared" si="12"/>
        <v>0</v>
      </c>
      <c r="F33" s="3">
        <f t="shared" si="13"/>
        <v>0</v>
      </c>
      <c r="G33" s="5">
        <f t="shared" si="14"/>
        <v>0</v>
      </c>
      <c r="H33" s="22"/>
      <c r="I33" s="23"/>
      <c r="J33" s="23"/>
      <c r="K33" s="13">
        <f t="shared" si="5"/>
        <v>0</v>
      </c>
      <c r="L33" s="22"/>
      <c r="M33" s="23"/>
      <c r="N33" s="23"/>
      <c r="O33" s="13">
        <f t="shared" si="6"/>
        <v>0</v>
      </c>
      <c r="P33" s="22"/>
      <c r="Q33" s="23"/>
      <c r="R33" s="23"/>
      <c r="S33" s="13">
        <f t="shared" si="7"/>
        <v>0</v>
      </c>
      <c r="T33" s="22"/>
      <c r="U33" s="23"/>
      <c r="V33" s="23"/>
      <c r="W33" s="13">
        <f t="shared" si="8"/>
        <v>0</v>
      </c>
      <c r="X33" s="4">
        <f t="shared" si="15"/>
        <v>0</v>
      </c>
      <c r="Y33" s="3">
        <f t="shared" si="16"/>
        <v>0</v>
      </c>
      <c r="Z33" s="3">
        <f t="shared" si="17"/>
        <v>0</v>
      </c>
      <c r="AA33" s="5">
        <f t="shared" si="18"/>
        <v>0</v>
      </c>
      <c r="AB33" s="4">
        <f>Vorlauf!D33</f>
        <v>0</v>
      </c>
      <c r="AC33" s="3">
        <f>Vorlauf!E33</f>
        <v>0</v>
      </c>
      <c r="AD33" s="3">
        <f>Vorlauf!F33</f>
        <v>0</v>
      </c>
      <c r="AE33" s="5">
        <f>Vorlauf!G33</f>
        <v>0</v>
      </c>
    </row>
    <row r="34" spans="1:31">
      <c r="A34" s="59">
        <f>Vorlauf!A34</f>
        <v>0</v>
      </c>
      <c r="B34" s="60">
        <f>Vorlauf!B34</f>
        <v>0</v>
      </c>
      <c r="C34" s="61">
        <f>Vorlauf!C34</f>
        <v>0</v>
      </c>
      <c r="D34" s="4">
        <f t="shared" si="11"/>
        <v>0</v>
      </c>
      <c r="E34" s="3">
        <f t="shared" si="12"/>
        <v>0</v>
      </c>
      <c r="F34" s="3">
        <f t="shared" si="13"/>
        <v>0</v>
      </c>
      <c r="G34" s="5">
        <f t="shared" si="14"/>
        <v>0</v>
      </c>
      <c r="H34" s="22"/>
      <c r="I34" s="23"/>
      <c r="J34" s="23"/>
      <c r="K34" s="13">
        <f t="shared" si="5"/>
        <v>0</v>
      </c>
      <c r="L34" s="22"/>
      <c r="M34" s="23"/>
      <c r="N34" s="23"/>
      <c r="O34" s="13">
        <f t="shared" si="6"/>
        <v>0</v>
      </c>
      <c r="P34" s="22"/>
      <c r="Q34" s="23"/>
      <c r="R34" s="23"/>
      <c r="S34" s="13">
        <f t="shared" si="7"/>
        <v>0</v>
      </c>
      <c r="T34" s="22"/>
      <c r="U34" s="23"/>
      <c r="V34" s="23"/>
      <c r="W34" s="13">
        <f t="shared" si="8"/>
        <v>0</v>
      </c>
      <c r="X34" s="4">
        <f t="shared" si="15"/>
        <v>0</v>
      </c>
      <c r="Y34" s="3">
        <f t="shared" si="16"/>
        <v>0</v>
      </c>
      <c r="Z34" s="3">
        <f t="shared" si="17"/>
        <v>0</v>
      </c>
      <c r="AA34" s="5">
        <f t="shared" si="18"/>
        <v>0</v>
      </c>
      <c r="AB34" s="4">
        <f>Vorlauf!D34</f>
        <v>0</v>
      </c>
      <c r="AC34" s="3">
        <f>Vorlauf!E34</f>
        <v>0</v>
      </c>
      <c r="AD34" s="3">
        <f>Vorlauf!F34</f>
        <v>0</v>
      </c>
      <c r="AE34" s="5">
        <f>Vorlauf!G34</f>
        <v>0</v>
      </c>
    </row>
    <row r="35" spans="1:31">
      <c r="A35" s="59">
        <f>Vorlauf!A35</f>
        <v>0</v>
      </c>
      <c r="B35" s="60">
        <f>Vorlauf!B35</f>
        <v>0</v>
      </c>
      <c r="C35" s="61">
        <f>Vorlauf!C35</f>
        <v>0</v>
      </c>
      <c r="D35" s="4">
        <f t="shared" si="11"/>
        <v>0</v>
      </c>
      <c r="E35" s="3">
        <f t="shared" si="12"/>
        <v>0</v>
      </c>
      <c r="F35" s="3">
        <f t="shared" si="13"/>
        <v>0</v>
      </c>
      <c r="G35" s="5">
        <f t="shared" si="14"/>
        <v>0</v>
      </c>
      <c r="H35" s="22"/>
      <c r="I35" s="23"/>
      <c r="J35" s="23"/>
      <c r="K35" s="13">
        <f t="shared" si="5"/>
        <v>0</v>
      </c>
      <c r="L35" s="22"/>
      <c r="M35" s="23"/>
      <c r="N35" s="23"/>
      <c r="O35" s="13">
        <f t="shared" si="6"/>
        <v>0</v>
      </c>
      <c r="P35" s="22"/>
      <c r="Q35" s="23"/>
      <c r="R35" s="23"/>
      <c r="S35" s="13">
        <f t="shared" si="7"/>
        <v>0</v>
      </c>
      <c r="T35" s="22"/>
      <c r="U35" s="23"/>
      <c r="V35" s="23"/>
      <c r="W35" s="13">
        <f t="shared" si="8"/>
        <v>0</v>
      </c>
      <c r="X35" s="4">
        <f t="shared" si="15"/>
        <v>0</v>
      </c>
      <c r="Y35" s="3">
        <f t="shared" si="16"/>
        <v>0</v>
      </c>
      <c r="Z35" s="3">
        <f t="shared" si="17"/>
        <v>0</v>
      </c>
      <c r="AA35" s="5">
        <f t="shared" si="18"/>
        <v>0</v>
      </c>
      <c r="AB35" s="4">
        <f>Vorlauf!D35</f>
        <v>0</v>
      </c>
      <c r="AC35" s="3">
        <f>Vorlauf!E35</f>
        <v>0</v>
      </c>
      <c r="AD35" s="3">
        <f>Vorlauf!F35</f>
        <v>0</v>
      </c>
      <c r="AE35" s="5">
        <f>Vorlauf!G35</f>
        <v>0</v>
      </c>
    </row>
    <row r="36" spans="1:31">
      <c r="A36" s="59">
        <f>Vorlauf!A36</f>
        <v>0</v>
      </c>
      <c r="B36" s="60">
        <f>Vorlauf!B36</f>
        <v>0</v>
      </c>
      <c r="C36" s="62">
        <f>Vorlauf!C36</f>
        <v>0</v>
      </c>
      <c r="D36" s="4">
        <f t="shared" si="11"/>
        <v>0</v>
      </c>
      <c r="E36" s="3">
        <f t="shared" si="12"/>
        <v>0</v>
      </c>
      <c r="F36" s="3">
        <f t="shared" si="13"/>
        <v>0</v>
      </c>
      <c r="G36" s="5">
        <f t="shared" si="14"/>
        <v>0</v>
      </c>
      <c r="H36" s="22"/>
      <c r="I36" s="23"/>
      <c r="J36" s="23"/>
      <c r="K36" s="13">
        <f t="shared" si="5"/>
        <v>0</v>
      </c>
      <c r="L36" s="22"/>
      <c r="M36" s="23"/>
      <c r="N36" s="23"/>
      <c r="O36" s="13">
        <f t="shared" si="6"/>
        <v>0</v>
      </c>
      <c r="P36" s="22"/>
      <c r="Q36" s="23"/>
      <c r="R36" s="23"/>
      <c r="S36" s="9">
        <f t="shared" ref="S36" si="19">SUM(P36:Q36)</f>
        <v>0</v>
      </c>
      <c r="T36" s="22"/>
      <c r="U36" s="23"/>
      <c r="V36" s="23"/>
      <c r="W36" s="13">
        <f t="shared" si="8"/>
        <v>0</v>
      </c>
      <c r="X36" s="4">
        <f t="shared" si="15"/>
        <v>0</v>
      </c>
      <c r="Y36" s="3">
        <f t="shared" si="16"/>
        <v>0</v>
      </c>
      <c r="Z36" s="3">
        <f t="shared" si="17"/>
        <v>0</v>
      </c>
      <c r="AA36" s="5">
        <f t="shared" si="18"/>
        <v>0</v>
      </c>
      <c r="AB36" s="4">
        <f>Vorlauf!D36</f>
        <v>0</v>
      </c>
      <c r="AC36" s="3">
        <f>Vorlauf!E36</f>
        <v>0</v>
      </c>
      <c r="AD36" s="3">
        <f>Vorlauf!F36</f>
        <v>0</v>
      </c>
      <c r="AE36" s="5">
        <f>Vorlauf!G36</f>
        <v>0</v>
      </c>
    </row>
    <row r="45" spans="1:31">
      <c r="B45" s="1">
        <v>1</v>
      </c>
    </row>
    <row r="46" spans="1:31">
      <c r="B46" s="1">
        <v>2</v>
      </c>
    </row>
    <row r="47" spans="1:31">
      <c r="B47" s="1">
        <v>3</v>
      </c>
    </row>
    <row r="48" spans="1:31">
      <c r="B48" s="1">
        <v>4</v>
      </c>
    </row>
    <row r="49" spans="2:2">
      <c r="B49" s="1" t="s">
        <v>9</v>
      </c>
    </row>
    <row r="50" spans="2:2">
      <c r="B50" s="1" t="s">
        <v>10</v>
      </c>
    </row>
    <row r="51" spans="2:2">
      <c r="B51" s="1" t="s">
        <v>18</v>
      </c>
    </row>
    <row r="52" spans="2:2">
      <c r="B52" s="1" t="s">
        <v>8</v>
      </c>
    </row>
    <row r="53" spans="2:2">
      <c r="B53" s="1" t="s">
        <v>20</v>
      </c>
    </row>
    <row r="54" spans="2:2">
      <c r="B54" s="1" t="s">
        <v>6</v>
      </c>
    </row>
    <row r="55" spans="2:2">
      <c r="B55" s="1" t="s">
        <v>11</v>
      </c>
    </row>
    <row r="56" spans="2:2">
      <c r="B56" s="1" t="s">
        <v>7</v>
      </c>
    </row>
    <row r="57" spans="2:2">
      <c r="B57" s="1" t="s">
        <v>12</v>
      </c>
    </row>
    <row r="58" spans="2:2">
      <c r="B58" s="1" t="s">
        <v>13</v>
      </c>
    </row>
    <row r="59" spans="2:2">
      <c r="B59" s="1" t="s">
        <v>14</v>
      </c>
    </row>
    <row r="60" spans="2:2">
      <c r="B60" s="1" t="s">
        <v>16</v>
      </c>
    </row>
    <row r="61" spans="2:2">
      <c r="B61" s="1" t="s">
        <v>17</v>
      </c>
    </row>
    <row r="62" spans="2:2">
      <c r="B62" s="1" t="s">
        <v>19</v>
      </c>
    </row>
    <row r="63" spans="2:2">
      <c r="B63" s="1" t="s">
        <v>15</v>
      </c>
    </row>
  </sheetData>
  <sheetProtection password="C6CA" sheet="1" objects="1" scenarios="1"/>
  <mergeCells count="11">
    <mergeCell ref="A2:A3"/>
    <mergeCell ref="B2:B3"/>
    <mergeCell ref="H2:K2"/>
    <mergeCell ref="L2:O2"/>
    <mergeCell ref="H1:AE1"/>
    <mergeCell ref="C2:C3"/>
    <mergeCell ref="P2:S2"/>
    <mergeCell ref="T2:W2"/>
    <mergeCell ref="X2:AA2"/>
    <mergeCell ref="AB2:AE2"/>
    <mergeCell ref="D2:G2"/>
  </mergeCells>
  <dataValidations count="1">
    <dataValidation type="list" allowBlank="1" showInputMessage="1" showErrorMessage="1" sqref="B4:B36">
      <formula1>club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2"/>
  <sheetViews>
    <sheetView topLeftCell="A49" zoomScale="70" zoomScaleNormal="70" workbookViewId="0">
      <selection activeCell="E86" sqref="E86"/>
    </sheetView>
  </sheetViews>
  <sheetFormatPr baseColWidth="10" defaultRowHeight="15"/>
  <cols>
    <col min="1" max="1" width="14.28515625" bestFit="1" customWidth="1"/>
    <col min="6" max="23" width="6.28515625" customWidth="1"/>
  </cols>
  <sheetData>
    <row r="1" spans="1:39">
      <c r="A1" s="66">
        <f>I1+(G1/10000)+B1+(IF(E1='ANSICHT+AUSDRUCK'!$C$79,90000,IF(E1='ANSICHT+AUSDRUCK'!$C$80,80000,IF(E1='ANSICHT+AUSDRUCK'!$C$81,70000,IF(E1='ANSICHT+AUSDRUCK'!$C$82,60000,IF(E1='ANSICHT+AUSDRUCK'!$C$83,50000,IF(E1='ANSICHT+AUSDRUCK'!$C$84,40000,IF(E1='ANSICHT+AUSDRUCK'!$C$85,30000,IF(E1='ANSICHT+AUSDRUCK'!$C$86,20000,IF(E1='ANSICHT+AUSDRUCK'!$C$87,10000,0))))))))))</f>
        <v>50000.000010000003</v>
      </c>
      <c r="B1">
        <v>1.0000000000000001E-5</v>
      </c>
      <c r="C1" t="str">
        <f>Endlauf!A4</f>
        <v>Göttlicher, Werner</v>
      </c>
      <c r="D1" t="str">
        <f>Endlauf!B4</f>
        <v>SKC Metzdorf</v>
      </c>
      <c r="E1" t="str">
        <f>Endlauf!C4</f>
        <v>Senioren C</v>
      </c>
      <c r="F1">
        <f>Endlauf!D4</f>
        <v>0</v>
      </c>
      <c r="G1">
        <f>Endlauf!E4</f>
        <v>0</v>
      </c>
      <c r="H1">
        <f>Endlauf!F4</f>
        <v>0</v>
      </c>
      <c r="I1">
        <f>Endlauf!G4</f>
        <v>0</v>
      </c>
      <c r="J1">
        <f>Endlauf!X4</f>
        <v>0</v>
      </c>
      <c r="K1">
        <f>Endlauf!Y4</f>
        <v>0</v>
      </c>
      <c r="L1">
        <f>Endlauf!Z4</f>
        <v>0</v>
      </c>
      <c r="M1">
        <f>Endlauf!AA4</f>
        <v>0</v>
      </c>
      <c r="N1">
        <f>Endlauf!AB4</f>
        <v>0</v>
      </c>
      <c r="O1">
        <f>Endlauf!AC4</f>
        <v>0</v>
      </c>
      <c r="P1">
        <f>Endlauf!AD4</f>
        <v>0</v>
      </c>
      <c r="Q1">
        <f>Endlauf!AE4</f>
        <v>0</v>
      </c>
      <c r="Y1" t="str">
        <f ca="1">INDIRECT("c"&amp;MATCH(LARGE($A$1:$A$32,ROW()),$A$1:$A$32,0))</f>
        <v>Hoffmann, Gerd</v>
      </c>
      <c r="Z1" t="str">
        <f ca="1">INDIRECT("d"&amp;MATCH(LARGE($A$1:$A$32,ROW()),$A$1:$A$32,0))</f>
        <v>ESV Neuenmarkt</v>
      </c>
      <c r="AA1" t="str">
        <f ca="1">INDIRECT("e"&amp;MATCH(LARGE($A$1:$A$32,ROW()),$A$1:$A$32,0))</f>
        <v>Senioren A</v>
      </c>
      <c r="AB1">
        <f ca="1">INDIRECT("f"&amp;MATCH(LARGE($A$1:$A$32,ROW()),$A$1:$A$32,0))</f>
        <v>0</v>
      </c>
      <c r="AC1">
        <f ca="1">INDIRECT("g"&amp;MATCH(LARGE($A$1:$A$32,ROW()),$A$1:$A$32,0))</f>
        <v>0</v>
      </c>
      <c r="AD1">
        <f ca="1">INDIRECT("h"&amp;MATCH(LARGE($A$1:$A$32,ROW()),$A$1:$A$32,0))</f>
        <v>0</v>
      </c>
      <c r="AE1">
        <f ca="1">INDIRECT("i"&amp;MATCH(LARGE($A$1:$A$32,ROW()),$A$1:$A$32,0))</f>
        <v>0</v>
      </c>
      <c r="AF1">
        <f ca="1">INDIRECT("j"&amp;MATCH(LARGE($A$1:$A$32,ROW()),$A$1:$A$32,0))</f>
        <v>0</v>
      </c>
      <c r="AG1">
        <f ca="1">INDIRECT("k"&amp;MATCH(LARGE($A$1:$A$32,ROW()),$A$1:$A$32,0))</f>
        <v>0</v>
      </c>
      <c r="AH1">
        <f ca="1">INDIRECT("l"&amp;MATCH(LARGE($A$1:$A$32,ROW()),$A$1:$A$32,0))</f>
        <v>0</v>
      </c>
      <c r="AI1">
        <f ca="1">INDIRECT("m"&amp;MATCH(LARGE($A$1:$A$32,ROW()),$A$1:$A$32,0))</f>
        <v>0</v>
      </c>
      <c r="AJ1">
        <f ca="1">INDIRECT("n"&amp;MATCH(LARGE($A$1:$A$32,ROW()),$A$1:$A$32,0))</f>
        <v>0</v>
      </c>
      <c r="AK1">
        <f ca="1">INDIRECT("o"&amp;MATCH(LARGE($A$1:$A$32,ROW()),$A$1:$A$32,0))</f>
        <v>0</v>
      </c>
      <c r="AL1">
        <f ca="1">INDIRECT("p"&amp;MATCH(LARGE($A$1:$A$32,ROW()),$A$1:$A$32,0))</f>
        <v>0</v>
      </c>
      <c r="AM1">
        <f ca="1">INDIRECT("q"&amp;MATCH(LARGE($A$1:$A$32,ROW()),$A$1:$A$32,0))</f>
        <v>0</v>
      </c>
    </row>
    <row r="2" spans="1:39">
      <c r="A2" s="66">
        <f>I2+(G2/10000)+B2+(IF(E2='ANSICHT+AUSDRUCK'!$C$79,90000,IF(E2='ANSICHT+AUSDRUCK'!$C$80,80000,IF(E2='ANSICHT+AUSDRUCK'!$C$81,70000,IF(E2='ANSICHT+AUSDRUCK'!$C$82,60000,IF(E2='ANSICHT+AUSDRUCK'!$C$83,50000,IF(E2='ANSICHT+AUSDRUCK'!$C$84,40000,IF(E2='ANSICHT+AUSDRUCK'!$C$85,30000,IF(E2='ANSICHT+AUSDRUCK'!$C$86,20000,IF(E2='ANSICHT+AUSDRUCK'!$C$87,10000,0))))))))))</f>
        <v>50000.000019999999</v>
      </c>
      <c r="B2">
        <v>2.0000000000000002E-5</v>
      </c>
      <c r="C2" t="str">
        <f>Endlauf!A5</f>
        <v>Wuthe, Peter</v>
      </c>
      <c r="D2" t="str">
        <f>Endlauf!B5</f>
        <v>KV Lohengrin</v>
      </c>
      <c r="E2" t="str">
        <f>Endlauf!C5</f>
        <v>Senioren C</v>
      </c>
      <c r="F2">
        <f>Endlauf!D5</f>
        <v>0</v>
      </c>
      <c r="G2">
        <f>Endlauf!E5</f>
        <v>0</v>
      </c>
      <c r="H2">
        <f>Endlauf!F5</f>
        <v>0</v>
      </c>
      <c r="I2">
        <f>Endlauf!G5</f>
        <v>0</v>
      </c>
      <c r="J2">
        <f>Endlauf!X5</f>
        <v>0</v>
      </c>
      <c r="K2">
        <f>Endlauf!Y5</f>
        <v>0</v>
      </c>
      <c r="L2">
        <f>Endlauf!Z5</f>
        <v>0</v>
      </c>
      <c r="M2">
        <f>Endlauf!AA5</f>
        <v>0</v>
      </c>
      <c r="N2">
        <f>Endlauf!AB5</f>
        <v>0</v>
      </c>
      <c r="O2">
        <f>Endlauf!AC5</f>
        <v>0</v>
      </c>
      <c r="P2">
        <f>Endlauf!AD5</f>
        <v>0</v>
      </c>
      <c r="Q2">
        <f>Endlauf!AE5</f>
        <v>0</v>
      </c>
      <c r="Y2" t="str">
        <f t="shared" ref="Y2:Y32" ca="1" si="0">INDIRECT("c"&amp;MATCH(LARGE($A$1:$A$32,ROW()),$A$1:$A$32,0))</f>
        <v>Lauterbach, Hubert</v>
      </c>
      <c r="Z2" t="str">
        <f t="shared" ref="Z2:Z32" ca="1" si="1">INDIRECT("d"&amp;MATCH(LARGE($A$1:$A$32,ROW()),$A$1:$A$32,0))</f>
        <v>KV Lohengrin</v>
      </c>
      <c r="AA2" t="str">
        <f t="shared" ref="AA2:AA32" ca="1" si="2">INDIRECT("e"&amp;MATCH(LARGE($A$1:$A$32,ROW()),$A$1:$A$32,0))</f>
        <v>Senioren A</v>
      </c>
      <c r="AB2">
        <f t="shared" ref="AB2:AB32" ca="1" si="3">INDIRECT("f"&amp;MATCH(LARGE($A$1:$A$32,ROW()),$A$1:$A$32,0))</f>
        <v>0</v>
      </c>
      <c r="AC2">
        <f t="shared" ref="AC2:AC32" ca="1" si="4">INDIRECT("g"&amp;MATCH(LARGE($A$1:$A$32,ROW()),$A$1:$A$32,0))</f>
        <v>0</v>
      </c>
      <c r="AD2">
        <f t="shared" ref="AD2:AD32" ca="1" si="5">INDIRECT("h"&amp;MATCH(LARGE($A$1:$A$32,ROW()),$A$1:$A$32,0))</f>
        <v>0</v>
      </c>
      <c r="AE2">
        <f t="shared" ref="AE2:AE32" ca="1" si="6">INDIRECT("i"&amp;MATCH(LARGE($A$1:$A$32,ROW()),$A$1:$A$32,0))</f>
        <v>0</v>
      </c>
      <c r="AF2">
        <f t="shared" ref="AF2:AF32" ca="1" si="7">INDIRECT("j"&amp;MATCH(LARGE($A$1:$A$32,ROW()),$A$1:$A$32,0))</f>
        <v>0</v>
      </c>
      <c r="AG2">
        <f t="shared" ref="AG2:AG32" ca="1" si="8">INDIRECT("k"&amp;MATCH(LARGE($A$1:$A$32,ROW()),$A$1:$A$32,0))</f>
        <v>0</v>
      </c>
      <c r="AH2">
        <f t="shared" ref="AH2:AH32" ca="1" si="9">INDIRECT("l"&amp;MATCH(LARGE($A$1:$A$32,ROW()),$A$1:$A$32,0))</f>
        <v>0</v>
      </c>
      <c r="AI2">
        <f t="shared" ref="AI2:AI32" ca="1" si="10">INDIRECT("m"&amp;MATCH(LARGE($A$1:$A$32,ROW()),$A$1:$A$32,0))</f>
        <v>0</v>
      </c>
      <c r="AJ2">
        <f t="shared" ref="AJ2:AJ32" ca="1" si="11">INDIRECT("n"&amp;MATCH(LARGE($A$1:$A$32,ROW()),$A$1:$A$32,0))</f>
        <v>0</v>
      </c>
      <c r="AK2">
        <f t="shared" ref="AK2:AK32" ca="1" si="12">INDIRECT("o"&amp;MATCH(LARGE($A$1:$A$32,ROW()),$A$1:$A$32,0))</f>
        <v>0</v>
      </c>
      <c r="AL2">
        <f t="shared" ref="AL2:AL32" ca="1" si="13">INDIRECT("p"&amp;MATCH(LARGE($A$1:$A$32,ROW()),$A$1:$A$32,0))</f>
        <v>0</v>
      </c>
      <c r="AM2">
        <f t="shared" ref="AM2:AM32" ca="1" si="14">INDIRECT("q"&amp;MATCH(LARGE($A$1:$A$32,ROW()),$A$1:$A$32,0))</f>
        <v>0</v>
      </c>
    </row>
    <row r="3" spans="1:39">
      <c r="A3" s="66">
        <f>I3+(G3/10000)+B3+(IF(E3='ANSICHT+AUSDRUCK'!$C$79,90000,IF(E3='ANSICHT+AUSDRUCK'!$C$80,80000,IF(E3='ANSICHT+AUSDRUCK'!$C$81,70000,IF(E3='ANSICHT+AUSDRUCK'!$C$82,60000,IF(E3='ANSICHT+AUSDRUCK'!$C$83,50000,IF(E3='ANSICHT+AUSDRUCK'!$C$84,40000,IF(E3='ANSICHT+AUSDRUCK'!$C$85,30000,IF(E3='ANSICHT+AUSDRUCK'!$C$86,20000,IF(E3='ANSICHT+AUSDRUCK'!$C$87,10000,0))))))))))</f>
        <v>60000.000030000003</v>
      </c>
      <c r="B3">
        <v>3.0000000000000001E-5</v>
      </c>
      <c r="C3" t="str">
        <f>Endlauf!A6</f>
        <v>Eichner, Gerald</v>
      </c>
      <c r="D3" t="str">
        <f>Endlauf!B6</f>
        <v>BW Kulmbach</v>
      </c>
      <c r="E3" t="str">
        <f>Endlauf!C6</f>
        <v>Senioren B</v>
      </c>
      <c r="F3">
        <f>Endlauf!D6</f>
        <v>0</v>
      </c>
      <c r="G3">
        <f>Endlauf!E6</f>
        <v>0</v>
      </c>
      <c r="H3">
        <f>Endlauf!F6</f>
        <v>0</v>
      </c>
      <c r="I3">
        <f>Endlauf!G6</f>
        <v>0</v>
      </c>
      <c r="J3">
        <f>Endlauf!X6</f>
        <v>0</v>
      </c>
      <c r="K3">
        <f>Endlauf!Y6</f>
        <v>0</v>
      </c>
      <c r="L3">
        <f>Endlauf!Z6</f>
        <v>0</v>
      </c>
      <c r="M3">
        <f>Endlauf!AA6</f>
        <v>0</v>
      </c>
      <c r="N3">
        <f>Endlauf!AB6</f>
        <v>0</v>
      </c>
      <c r="O3">
        <f>Endlauf!AC6</f>
        <v>0</v>
      </c>
      <c r="P3">
        <f>Endlauf!AD6</f>
        <v>0</v>
      </c>
      <c r="Q3">
        <f>Endlauf!AE6</f>
        <v>0</v>
      </c>
      <c r="Y3" t="str">
        <f t="shared" ca="1" si="0"/>
        <v>Wirsig, Uwe</v>
      </c>
      <c r="Z3" t="str">
        <f t="shared" ca="1" si="1"/>
        <v>KV Lohengrin</v>
      </c>
      <c r="AA3" t="str">
        <f t="shared" ca="1" si="2"/>
        <v>Senioren A</v>
      </c>
      <c r="AB3">
        <f t="shared" ca="1" si="3"/>
        <v>0</v>
      </c>
      <c r="AC3">
        <f t="shared" ca="1" si="4"/>
        <v>0</v>
      </c>
      <c r="AD3">
        <f t="shared" ca="1" si="5"/>
        <v>0</v>
      </c>
      <c r="AE3">
        <f t="shared" ca="1" si="6"/>
        <v>0</v>
      </c>
      <c r="AF3">
        <f t="shared" ca="1" si="7"/>
        <v>0</v>
      </c>
      <c r="AG3">
        <f t="shared" ca="1" si="8"/>
        <v>0</v>
      </c>
      <c r="AH3">
        <f t="shared" ca="1" si="9"/>
        <v>0</v>
      </c>
      <c r="AI3">
        <f t="shared" ca="1" si="10"/>
        <v>0</v>
      </c>
      <c r="AJ3">
        <f t="shared" ca="1" si="11"/>
        <v>0</v>
      </c>
      <c r="AK3">
        <f t="shared" ca="1" si="12"/>
        <v>0</v>
      </c>
      <c r="AL3">
        <f t="shared" ca="1" si="13"/>
        <v>0</v>
      </c>
      <c r="AM3">
        <f t="shared" ca="1" si="14"/>
        <v>0</v>
      </c>
    </row>
    <row r="4" spans="1:39">
      <c r="A4" s="66">
        <f>I4+(G4/10000)+B4+(IF(E4='ANSICHT+AUSDRUCK'!$C$79,90000,IF(E4='ANSICHT+AUSDRUCK'!$C$80,80000,IF(E4='ANSICHT+AUSDRUCK'!$C$81,70000,IF(E4='ANSICHT+AUSDRUCK'!$C$82,60000,IF(E4='ANSICHT+AUSDRUCK'!$C$83,50000,IF(E4='ANSICHT+AUSDRUCK'!$C$84,40000,IF(E4='ANSICHT+AUSDRUCK'!$C$85,30000,IF(E4='ANSICHT+AUSDRUCK'!$C$86,20000,IF(E4='ANSICHT+AUSDRUCK'!$C$87,10000,0))))))))))</f>
        <v>60000.000039999999</v>
      </c>
      <c r="B4">
        <v>4.0000000000000003E-5</v>
      </c>
      <c r="C4" t="str">
        <f>Endlauf!A7</f>
        <v>Kestler, Franz</v>
      </c>
      <c r="D4" t="str">
        <f>Endlauf!B7</f>
        <v>SKC Metzdorf</v>
      </c>
      <c r="E4" t="str">
        <f>Endlauf!C7</f>
        <v>Senioren B</v>
      </c>
      <c r="F4">
        <f>Endlauf!D7</f>
        <v>0</v>
      </c>
      <c r="G4">
        <f>Endlauf!E7</f>
        <v>0</v>
      </c>
      <c r="H4">
        <f>Endlauf!F7</f>
        <v>0</v>
      </c>
      <c r="I4">
        <f>Endlauf!G7</f>
        <v>0</v>
      </c>
      <c r="J4">
        <f>Endlauf!X7</f>
        <v>0</v>
      </c>
      <c r="K4">
        <f>Endlauf!Y7</f>
        <v>0</v>
      </c>
      <c r="L4">
        <f>Endlauf!Z7</f>
        <v>0</v>
      </c>
      <c r="M4">
        <f>Endlauf!AA7</f>
        <v>0</v>
      </c>
      <c r="N4">
        <f>Endlauf!AB7</f>
        <v>0</v>
      </c>
      <c r="O4">
        <f>Endlauf!AC7</f>
        <v>0</v>
      </c>
      <c r="P4">
        <f>Endlauf!AD7</f>
        <v>0</v>
      </c>
      <c r="Q4">
        <f>Endlauf!AE7</f>
        <v>0</v>
      </c>
      <c r="Y4" t="str">
        <f t="shared" ca="1" si="0"/>
        <v>Gräf, Harald</v>
      </c>
      <c r="Z4" t="str">
        <f t="shared" ca="1" si="1"/>
        <v>KC Thurnau</v>
      </c>
      <c r="AA4" t="str">
        <f t="shared" ca="1" si="2"/>
        <v>Senioren A</v>
      </c>
      <c r="AB4">
        <f t="shared" ca="1" si="3"/>
        <v>0</v>
      </c>
      <c r="AC4">
        <f t="shared" ca="1" si="4"/>
        <v>0</v>
      </c>
      <c r="AD4">
        <f t="shared" ca="1" si="5"/>
        <v>0</v>
      </c>
      <c r="AE4">
        <f t="shared" ca="1" si="6"/>
        <v>0</v>
      </c>
      <c r="AF4">
        <f t="shared" ca="1" si="7"/>
        <v>0</v>
      </c>
      <c r="AG4">
        <f t="shared" ca="1" si="8"/>
        <v>0</v>
      </c>
      <c r="AH4">
        <f t="shared" ca="1" si="9"/>
        <v>0</v>
      </c>
      <c r="AI4">
        <f t="shared" ca="1" si="10"/>
        <v>0</v>
      </c>
      <c r="AJ4">
        <f t="shared" ca="1" si="11"/>
        <v>0</v>
      </c>
      <c r="AK4">
        <f t="shared" ca="1" si="12"/>
        <v>0</v>
      </c>
      <c r="AL4">
        <f t="shared" ca="1" si="13"/>
        <v>0</v>
      </c>
      <c r="AM4">
        <f t="shared" ca="1" si="14"/>
        <v>0</v>
      </c>
    </row>
    <row r="5" spans="1:39">
      <c r="A5" s="66">
        <f>I5+(G5/10000)+B5+(IF(E5='ANSICHT+AUSDRUCK'!$C$79,90000,IF(E5='ANSICHT+AUSDRUCK'!$C$80,80000,IF(E5='ANSICHT+AUSDRUCK'!$C$81,70000,IF(E5='ANSICHT+AUSDRUCK'!$C$82,60000,IF(E5='ANSICHT+AUSDRUCK'!$C$83,50000,IF(E5='ANSICHT+AUSDRUCK'!$C$84,40000,IF(E5='ANSICHT+AUSDRUCK'!$C$85,30000,IF(E5='ANSICHT+AUSDRUCK'!$C$86,20000,IF(E5='ANSICHT+AUSDRUCK'!$C$87,10000,0))))))))))</f>
        <v>70000.000050000002</v>
      </c>
      <c r="B5">
        <v>5.0000000000000002E-5</v>
      </c>
      <c r="C5" t="str">
        <f>Endlauf!A8</f>
        <v>Dippold, Hans</v>
      </c>
      <c r="D5" t="str">
        <f>Endlauf!B8</f>
        <v>Gallier-Condor</v>
      </c>
      <c r="E5" t="str">
        <f>Endlauf!C8</f>
        <v>Senioren A</v>
      </c>
      <c r="F5">
        <f>Endlauf!D8</f>
        <v>0</v>
      </c>
      <c r="G5">
        <f>Endlauf!E8</f>
        <v>0</v>
      </c>
      <c r="H5">
        <f>Endlauf!F8</f>
        <v>0</v>
      </c>
      <c r="I5">
        <f>Endlauf!G8</f>
        <v>0</v>
      </c>
      <c r="J5">
        <f>Endlauf!X8</f>
        <v>0</v>
      </c>
      <c r="K5">
        <f>Endlauf!Y8</f>
        <v>0</v>
      </c>
      <c r="L5">
        <f>Endlauf!Z8</f>
        <v>0</v>
      </c>
      <c r="M5">
        <f>Endlauf!AA8</f>
        <v>0</v>
      </c>
      <c r="N5">
        <f>Endlauf!AB8</f>
        <v>0</v>
      </c>
      <c r="O5">
        <f>Endlauf!AC8</f>
        <v>0</v>
      </c>
      <c r="P5">
        <f>Endlauf!AD8</f>
        <v>0</v>
      </c>
      <c r="Q5">
        <f>Endlauf!AE8</f>
        <v>0</v>
      </c>
      <c r="Y5" t="str">
        <f t="shared" ca="1" si="0"/>
        <v>Jonak, Michael</v>
      </c>
      <c r="Z5" t="str">
        <f t="shared" ca="1" si="1"/>
        <v>SKC Franken</v>
      </c>
      <c r="AA5" t="str">
        <f t="shared" ca="1" si="2"/>
        <v>Senioren A</v>
      </c>
      <c r="AB5">
        <f t="shared" ca="1" si="3"/>
        <v>0</v>
      </c>
      <c r="AC5">
        <f t="shared" ca="1" si="4"/>
        <v>0</v>
      </c>
      <c r="AD5">
        <f t="shared" ca="1" si="5"/>
        <v>0</v>
      </c>
      <c r="AE5">
        <f t="shared" ca="1" si="6"/>
        <v>0</v>
      </c>
      <c r="AF5">
        <f t="shared" ca="1" si="7"/>
        <v>0</v>
      </c>
      <c r="AG5">
        <f t="shared" ca="1" si="8"/>
        <v>0</v>
      </c>
      <c r="AH5">
        <f t="shared" ca="1" si="9"/>
        <v>0</v>
      </c>
      <c r="AI5">
        <f t="shared" ca="1" si="10"/>
        <v>0</v>
      </c>
      <c r="AJ5">
        <f t="shared" ca="1" si="11"/>
        <v>0</v>
      </c>
      <c r="AK5">
        <f t="shared" ca="1" si="12"/>
        <v>0</v>
      </c>
      <c r="AL5">
        <f t="shared" ca="1" si="13"/>
        <v>0</v>
      </c>
      <c r="AM5">
        <f t="shared" ca="1" si="14"/>
        <v>0</v>
      </c>
    </row>
    <row r="6" spans="1:39">
      <c r="A6" s="66">
        <f>I6+(G6/10000)+B6+(IF(E6='ANSICHT+AUSDRUCK'!$C$79,90000,IF(E6='ANSICHT+AUSDRUCK'!$C$80,80000,IF(E6='ANSICHT+AUSDRUCK'!$C$81,70000,IF(E6='ANSICHT+AUSDRUCK'!$C$82,60000,IF(E6='ANSICHT+AUSDRUCK'!$C$83,50000,IF(E6='ANSICHT+AUSDRUCK'!$C$84,40000,IF(E6='ANSICHT+AUSDRUCK'!$C$85,30000,IF(E6='ANSICHT+AUSDRUCK'!$C$86,20000,IF(E6='ANSICHT+AUSDRUCK'!$C$87,10000,0))))))))))</f>
        <v>70000.000060000006</v>
      </c>
      <c r="B6">
        <v>6.0000000000000002E-5</v>
      </c>
      <c r="C6" t="str">
        <f>Endlauf!A9</f>
        <v>Jonak, Michael</v>
      </c>
      <c r="D6" t="str">
        <f>Endlauf!B9</f>
        <v>SKC Franken</v>
      </c>
      <c r="E6" t="str">
        <f>Endlauf!C9</f>
        <v>Senioren A</v>
      </c>
      <c r="F6">
        <f>Endlauf!D9</f>
        <v>0</v>
      </c>
      <c r="G6">
        <f>Endlauf!E9</f>
        <v>0</v>
      </c>
      <c r="H6">
        <f>Endlauf!F9</f>
        <v>0</v>
      </c>
      <c r="I6">
        <f>Endlauf!G9</f>
        <v>0</v>
      </c>
      <c r="J6">
        <f>Endlauf!X9</f>
        <v>0</v>
      </c>
      <c r="K6">
        <f>Endlauf!Y9</f>
        <v>0</v>
      </c>
      <c r="L6">
        <f>Endlauf!Z9</f>
        <v>0</v>
      </c>
      <c r="M6">
        <f>Endlauf!AA9</f>
        <v>0</v>
      </c>
      <c r="N6">
        <f>Endlauf!AB9</f>
        <v>0</v>
      </c>
      <c r="O6">
        <f>Endlauf!AC9</f>
        <v>0</v>
      </c>
      <c r="P6">
        <f>Endlauf!AD9</f>
        <v>0</v>
      </c>
      <c r="Q6">
        <f>Endlauf!AE9</f>
        <v>0</v>
      </c>
      <c r="Y6" t="str">
        <f t="shared" ca="1" si="0"/>
        <v>Dippold, Hans</v>
      </c>
      <c r="Z6" t="str">
        <f t="shared" ca="1" si="1"/>
        <v>Gallier-Condor</v>
      </c>
      <c r="AA6" t="str">
        <f t="shared" ca="1" si="2"/>
        <v>Senioren A</v>
      </c>
      <c r="AB6">
        <f t="shared" ca="1" si="3"/>
        <v>0</v>
      </c>
      <c r="AC6">
        <f t="shared" ca="1" si="4"/>
        <v>0</v>
      </c>
      <c r="AD6">
        <f t="shared" ca="1" si="5"/>
        <v>0</v>
      </c>
      <c r="AE6">
        <f t="shared" ca="1" si="6"/>
        <v>0</v>
      </c>
      <c r="AF6">
        <f t="shared" ca="1" si="7"/>
        <v>0</v>
      </c>
      <c r="AG6">
        <f t="shared" ca="1" si="8"/>
        <v>0</v>
      </c>
      <c r="AH6">
        <f t="shared" ca="1" si="9"/>
        <v>0</v>
      </c>
      <c r="AI6">
        <f t="shared" ca="1" si="10"/>
        <v>0</v>
      </c>
      <c r="AJ6">
        <f t="shared" ca="1" si="11"/>
        <v>0</v>
      </c>
      <c r="AK6">
        <f t="shared" ca="1" si="12"/>
        <v>0</v>
      </c>
      <c r="AL6">
        <f t="shared" ca="1" si="13"/>
        <v>0</v>
      </c>
      <c r="AM6">
        <f t="shared" ca="1" si="14"/>
        <v>0</v>
      </c>
    </row>
    <row r="7" spans="1:39">
      <c r="A7" s="66">
        <f>I7+(G7/10000)+B7+(IF(E7='ANSICHT+AUSDRUCK'!$C$79,90000,IF(E7='ANSICHT+AUSDRUCK'!$C$80,80000,IF(E7='ANSICHT+AUSDRUCK'!$C$81,70000,IF(E7='ANSICHT+AUSDRUCK'!$C$82,60000,IF(E7='ANSICHT+AUSDRUCK'!$C$83,50000,IF(E7='ANSICHT+AUSDRUCK'!$C$84,40000,IF(E7='ANSICHT+AUSDRUCK'!$C$85,30000,IF(E7='ANSICHT+AUSDRUCK'!$C$86,20000,IF(E7='ANSICHT+AUSDRUCK'!$C$87,10000,0))))))))))</f>
        <v>60000.000070000002</v>
      </c>
      <c r="B7">
        <v>6.9999999999999994E-5</v>
      </c>
      <c r="C7" t="str">
        <f>Endlauf!A10</f>
        <v>Kutnohorsky, Gerhard</v>
      </c>
      <c r="D7" t="str">
        <f>Endlauf!B10</f>
        <v>Gallier-Condor</v>
      </c>
      <c r="E7" t="str">
        <f>Endlauf!C10</f>
        <v>Senioren B</v>
      </c>
      <c r="F7">
        <f>Endlauf!D10</f>
        <v>0</v>
      </c>
      <c r="G7">
        <f>Endlauf!E10</f>
        <v>0</v>
      </c>
      <c r="H7">
        <f>Endlauf!F10</f>
        <v>0</v>
      </c>
      <c r="I7">
        <f>Endlauf!G10</f>
        <v>0</v>
      </c>
      <c r="J7">
        <f>Endlauf!X10</f>
        <v>0</v>
      </c>
      <c r="K7">
        <f>Endlauf!Y10</f>
        <v>0</v>
      </c>
      <c r="L7">
        <f>Endlauf!Z10</f>
        <v>0</v>
      </c>
      <c r="M7">
        <f>Endlauf!AA10</f>
        <v>0</v>
      </c>
      <c r="N7">
        <f>Endlauf!AB10</f>
        <v>0</v>
      </c>
      <c r="O7">
        <f>Endlauf!AC10</f>
        <v>0</v>
      </c>
      <c r="P7">
        <f>Endlauf!AD10</f>
        <v>0</v>
      </c>
      <c r="Q7">
        <f>Endlauf!AE10</f>
        <v>0</v>
      </c>
      <c r="Y7" t="str">
        <f t="shared" ca="1" si="0"/>
        <v>Erhardt, Horst</v>
      </c>
      <c r="Z7" t="str">
        <f t="shared" ca="1" si="1"/>
        <v>SKC Metzdorf</v>
      </c>
      <c r="AA7" t="str">
        <f t="shared" ca="1" si="2"/>
        <v>Senioren B</v>
      </c>
      <c r="AB7">
        <f t="shared" ca="1" si="3"/>
        <v>0</v>
      </c>
      <c r="AC7">
        <f t="shared" ca="1" si="4"/>
        <v>0</v>
      </c>
      <c r="AD7">
        <f t="shared" ca="1" si="5"/>
        <v>0</v>
      </c>
      <c r="AE7">
        <f t="shared" ca="1" si="6"/>
        <v>0</v>
      </c>
      <c r="AF7">
        <f t="shared" ca="1" si="7"/>
        <v>0</v>
      </c>
      <c r="AG7">
        <f t="shared" ca="1" si="8"/>
        <v>0</v>
      </c>
      <c r="AH7">
        <f t="shared" ca="1" si="9"/>
        <v>0</v>
      </c>
      <c r="AI7">
        <f t="shared" ca="1" si="10"/>
        <v>0</v>
      </c>
      <c r="AJ7">
        <f t="shared" ca="1" si="11"/>
        <v>0</v>
      </c>
      <c r="AK7">
        <f t="shared" ca="1" si="12"/>
        <v>0</v>
      </c>
      <c r="AL7">
        <f t="shared" ca="1" si="13"/>
        <v>0</v>
      </c>
      <c r="AM7">
        <f t="shared" ca="1" si="14"/>
        <v>0</v>
      </c>
    </row>
    <row r="8" spans="1:39">
      <c r="A8" s="66">
        <f>I8+(G8/10000)+B8+(IF(E8='ANSICHT+AUSDRUCK'!$C$79,90000,IF(E8='ANSICHT+AUSDRUCK'!$C$80,80000,IF(E8='ANSICHT+AUSDRUCK'!$C$81,70000,IF(E8='ANSICHT+AUSDRUCK'!$C$82,60000,IF(E8='ANSICHT+AUSDRUCK'!$C$83,50000,IF(E8='ANSICHT+AUSDRUCK'!$C$84,40000,IF(E8='ANSICHT+AUSDRUCK'!$C$85,30000,IF(E8='ANSICHT+AUSDRUCK'!$C$86,20000,IF(E8='ANSICHT+AUSDRUCK'!$C$87,10000,0))))))))))</f>
        <v>60000.000079999998</v>
      </c>
      <c r="B8">
        <v>8.0000000000000007E-5</v>
      </c>
      <c r="C8" t="str">
        <f>Endlauf!A11</f>
        <v>Partenfelder, Norbert</v>
      </c>
      <c r="D8" t="str">
        <f>Endlauf!B11</f>
        <v>Gallier-Condor</v>
      </c>
      <c r="E8" t="str">
        <f>Endlauf!C11</f>
        <v>Senioren B</v>
      </c>
      <c r="F8">
        <f>Endlauf!D11</f>
        <v>0</v>
      </c>
      <c r="G8">
        <f>Endlauf!E11</f>
        <v>0</v>
      </c>
      <c r="H8">
        <f>Endlauf!F11</f>
        <v>0</v>
      </c>
      <c r="I8">
        <f>Endlauf!G11</f>
        <v>0</v>
      </c>
      <c r="J8">
        <f>Endlauf!X11</f>
        <v>0</v>
      </c>
      <c r="K8">
        <f>Endlauf!Y11</f>
        <v>0</v>
      </c>
      <c r="L8">
        <f>Endlauf!Z11</f>
        <v>0</v>
      </c>
      <c r="M8">
        <f>Endlauf!AA11</f>
        <v>0</v>
      </c>
      <c r="N8">
        <f>Endlauf!AB11</f>
        <v>0</v>
      </c>
      <c r="O8">
        <f>Endlauf!AC11</f>
        <v>0</v>
      </c>
      <c r="P8">
        <f>Endlauf!AD11</f>
        <v>0</v>
      </c>
      <c r="Q8">
        <f>Endlauf!AE11</f>
        <v>0</v>
      </c>
      <c r="Y8" t="str">
        <f t="shared" ca="1" si="0"/>
        <v>Eichner, Hans</v>
      </c>
      <c r="Z8" t="str">
        <f t="shared" ca="1" si="1"/>
        <v>KV Lohengrin</v>
      </c>
      <c r="AA8" t="str">
        <f t="shared" ca="1" si="2"/>
        <v>Senioren B</v>
      </c>
      <c r="AB8">
        <f t="shared" ca="1" si="3"/>
        <v>0</v>
      </c>
      <c r="AC8">
        <f t="shared" ca="1" si="4"/>
        <v>0</v>
      </c>
      <c r="AD8">
        <f t="shared" ca="1" si="5"/>
        <v>0</v>
      </c>
      <c r="AE8">
        <f t="shared" ca="1" si="6"/>
        <v>0</v>
      </c>
      <c r="AF8">
        <f t="shared" ca="1" si="7"/>
        <v>0</v>
      </c>
      <c r="AG8">
        <f t="shared" ca="1" si="8"/>
        <v>0</v>
      </c>
      <c r="AH8">
        <f t="shared" ca="1" si="9"/>
        <v>0</v>
      </c>
      <c r="AI8">
        <f t="shared" ca="1" si="10"/>
        <v>0</v>
      </c>
      <c r="AJ8">
        <f t="shared" ca="1" si="11"/>
        <v>0</v>
      </c>
      <c r="AK8">
        <f t="shared" ca="1" si="12"/>
        <v>0</v>
      </c>
      <c r="AL8">
        <f t="shared" ca="1" si="13"/>
        <v>0</v>
      </c>
      <c r="AM8">
        <f t="shared" ca="1" si="14"/>
        <v>0</v>
      </c>
    </row>
    <row r="9" spans="1:39">
      <c r="A9" s="66">
        <f>I9+(G9/10000)+B9+(IF(E9='ANSICHT+AUSDRUCK'!$C$79,90000,IF(E9='ANSICHT+AUSDRUCK'!$C$80,80000,IF(E9='ANSICHT+AUSDRUCK'!$C$81,70000,IF(E9='ANSICHT+AUSDRUCK'!$C$82,60000,IF(E9='ANSICHT+AUSDRUCK'!$C$83,50000,IF(E9='ANSICHT+AUSDRUCK'!$C$84,40000,IF(E9='ANSICHT+AUSDRUCK'!$C$85,30000,IF(E9='ANSICHT+AUSDRUCK'!$C$86,20000,IF(E9='ANSICHT+AUSDRUCK'!$C$87,10000,0))))))))))</f>
        <v>70000.000090000001</v>
      </c>
      <c r="B9">
        <v>9.0000000000000006E-5</v>
      </c>
      <c r="C9" t="str">
        <f>Endlauf!A12</f>
        <v>Gräf, Harald</v>
      </c>
      <c r="D9" t="str">
        <f>Endlauf!B12</f>
        <v>KC Thurnau</v>
      </c>
      <c r="E9" t="str">
        <f>Endlauf!C12</f>
        <v>Senioren A</v>
      </c>
      <c r="F9">
        <f>Endlauf!D12</f>
        <v>0</v>
      </c>
      <c r="G9">
        <f>Endlauf!E12</f>
        <v>0</v>
      </c>
      <c r="H9">
        <f>Endlauf!F12</f>
        <v>0</v>
      </c>
      <c r="I9">
        <f>Endlauf!G12</f>
        <v>0</v>
      </c>
      <c r="J9">
        <f>Endlauf!X12</f>
        <v>0</v>
      </c>
      <c r="K9">
        <f>Endlauf!Y12</f>
        <v>0</v>
      </c>
      <c r="L9">
        <f>Endlauf!Z12</f>
        <v>0</v>
      </c>
      <c r="M9">
        <f>Endlauf!AA12</f>
        <v>0</v>
      </c>
      <c r="N9">
        <f>Endlauf!AB12</f>
        <v>0</v>
      </c>
      <c r="O9">
        <f>Endlauf!AC12</f>
        <v>0</v>
      </c>
      <c r="P9">
        <f>Endlauf!AD12</f>
        <v>0</v>
      </c>
      <c r="Q9">
        <f>Endlauf!AE12</f>
        <v>0</v>
      </c>
      <c r="Y9" t="str">
        <f t="shared" ca="1" si="0"/>
        <v>Krauß, Herrmann</v>
      </c>
      <c r="Z9" t="str">
        <f t="shared" ca="1" si="1"/>
        <v>KC Thurnau</v>
      </c>
      <c r="AA9" t="str">
        <f t="shared" ca="1" si="2"/>
        <v>Senioren B</v>
      </c>
      <c r="AB9">
        <f t="shared" ca="1" si="3"/>
        <v>0</v>
      </c>
      <c r="AC9">
        <f t="shared" ca="1" si="4"/>
        <v>0</v>
      </c>
      <c r="AD9">
        <f t="shared" ca="1" si="5"/>
        <v>0</v>
      </c>
      <c r="AE9">
        <f t="shared" ca="1" si="6"/>
        <v>0</v>
      </c>
      <c r="AF9">
        <f t="shared" ca="1" si="7"/>
        <v>0</v>
      </c>
      <c r="AG9">
        <f t="shared" ca="1" si="8"/>
        <v>0</v>
      </c>
      <c r="AH9">
        <f t="shared" ca="1" si="9"/>
        <v>0</v>
      </c>
      <c r="AI9">
        <f t="shared" ca="1" si="10"/>
        <v>0</v>
      </c>
      <c r="AJ9">
        <f t="shared" ca="1" si="11"/>
        <v>0</v>
      </c>
      <c r="AK9">
        <f t="shared" ca="1" si="12"/>
        <v>0</v>
      </c>
      <c r="AL9">
        <f t="shared" ca="1" si="13"/>
        <v>0</v>
      </c>
      <c r="AM9">
        <f t="shared" ca="1" si="14"/>
        <v>0</v>
      </c>
    </row>
    <row r="10" spans="1:39">
      <c r="A10" s="66">
        <f>I10+(G10/10000)+B10+(IF(E10='ANSICHT+AUSDRUCK'!$C$79,90000,IF(E10='ANSICHT+AUSDRUCK'!$C$80,80000,IF(E10='ANSICHT+AUSDRUCK'!$C$81,70000,IF(E10='ANSICHT+AUSDRUCK'!$C$82,60000,IF(E10='ANSICHT+AUSDRUCK'!$C$83,50000,IF(E10='ANSICHT+AUSDRUCK'!$C$84,40000,IF(E10='ANSICHT+AUSDRUCK'!$C$85,30000,IF(E10='ANSICHT+AUSDRUCK'!$C$86,20000,IF(E10='ANSICHT+AUSDRUCK'!$C$87,10000,0))))))))))</f>
        <v>70000.000100000005</v>
      </c>
      <c r="B10">
        <v>1E-4</v>
      </c>
      <c r="C10" t="str">
        <f>Endlauf!A13</f>
        <v>Wirsig, Uwe</v>
      </c>
      <c r="D10" t="str">
        <f>Endlauf!B13</f>
        <v>KV Lohengrin</v>
      </c>
      <c r="E10" t="str">
        <f>Endlauf!C13</f>
        <v>Senioren A</v>
      </c>
      <c r="F10">
        <f>Endlauf!D13</f>
        <v>0</v>
      </c>
      <c r="G10">
        <f>Endlauf!E13</f>
        <v>0</v>
      </c>
      <c r="H10">
        <f>Endlauf!F13</f>
        <v>0</v>
      </c>
      <c r="I10">
        <f>Endlauf!G13</f>
        <v>0</v>
      </c>
      <c r="J10">
        <f>Endlauf!X13</f>
        <v>0</v>
      </c>
      <c r="K10">
        <f>Endlauf!Y13</f>
        <v>0</v>
      </c>
      <c r="L10">
        <f>Endlauf!Z13</f>
        <v>0</v>
      </c>
      <c r="M10">
        <f>Endlauf!AA13</f>
        <v>0</v>
      </c>
      <c r="N10">
        <f>Endlauf!AB13</f>
        <v>0</v>
      </c>
      <c r="O10">
        <f>Endlauf!AC13</f>
        <v>0</v>
      </c>
      <c r="P10">
        <f>Endlauf!AD13</f>
        <v>0</v>
      </c>
      <c r="Q10">
        <f>Endlauf!AE13</f>
        <v>0</v>
      </c>
      <c r="Y10" t="str">
        <f t="shared" ca="1" si="0"/>
        <v>Partenfelder, Norbert</v>
      </c>
      <c r="Z10" t="str">
        <f t="shared" ca="1" si="1"/>
        <v>Gallier-Condor</v>
      </c>
      <c r="AA10" t="str">
        <f t="shared" ca="1" si="2"/>
        <v>Senioren B</v>
      </c>
      <c r="AB10">
        <f t="shared" ca="1" si="3"/>
        <v>0</v>
      </c>
      <c r="AC10">
        <f t="shared" ca="1" si="4"/>
        <v>0</v>
      </c>
      <c r="AD10">
        <f t="shared" ca="1" si="5"/>
        <v>0</v>
      </c>
      <c r="AE10">
        <f t="shared" ca="1" si="6"/>
        <v>0</v>
      </c>
      <c r="AF10">
        <f t="shared" ca="1" si="7"/>
        <v>0</v>
      </c>
      <c r="AG10">
        <f t="shared" ca="1" si="8"/>
        <v>0</v>
      </c>
      <c r="AH10">
        <f t="shared" ca="1" si="9"/>
        <v>0</v>
      </c>
      <c r="AI10">
        <f t="shared" ca="1" si="10"/>
        <v>0</v>
      </c>
      <c r="AJ10">
        <f t="shared" ca="1" si="11"/>
        <v>0</v>
      </c>
      <c r="AK10">
        <f t="shared" ca="1" si="12"/>
        <v>0</v>
      </c>
      <c r="AL10">
        <f t="shared" ca="1" si="13"/>
        <v>0</v>
      </c>
      <c r="AM10">
        <f t="shared" ca="1" si="14"/>
        <v>0</v>
      </c>
    </row>
    <row r="11" spans="1:39">
      <c r="A11" s="66">
        <f>I11+(G11/10000)+B11+(IF(E11='ANSICHT+AUSDRUCK'!$C$79,90000,IF(E11='ANSICHT+AUSDRUCK'!$C$80,80000,IF(E11='ANSICHT+AUSDRUCK'!$C$81,70000,IF(E11='ANSICHT+AUSDRUCK'!$C$82,60000,IF(E11='ANSICHT+AUSDRUCK'!$C$83,50000,IF(E11='ANSICHT+AUSDRUCK'!$C$84,40000,IF(E11='ANSICHT+AUSDRUCK'!$C$85,30000,IF(E11='ANSICHT+AUSDRUCK'!$C$86,20000,IF(E11='ANSICHT+AUSDRUCK'!$C$87,10000,0))))))))))</f>
        <v>60000.000110000001</v>
      </c>
      <c r="B11">
        <v>1.1E-4</v>
      </c>
      <c r="C11" t="str">
        <f>Endlauf!A14</f>
        <v>Krauß, Herrmann</v>
      </c>
      <c r="D11" t="str">
        <f>Endlauf!B14</f>
        <v>KC Thurnau</v>
      </c>
      <c r="E11" t="str">
        <f>Endlauf!C14</f>
        <v>Senioren B</v>
      </c>
      <c r="F11">
        <f>Endlauf!D14</f>
        <v>0</v>
      </c>
      <c r="G11">
        <f>Endlauf!E14</f>
        <v>0</v>
      </c>
      <c r="H11">
        <f>Endlauf!F14</f>
        <v>0</v>
      </c>
      <c r="I11">
        <f>Endlauf!G14</f>
        <v>0</v>
      </c>
      <c r="J11">
        <f>Endlauf!X14</f>
        <v>0</v>
      </c>
      <c r="K11">
        <f>Endlauf!Y14</f>
        <v>0</v>
      </c>
      <c r="L11">
        <f>Endlauf!Z14</f>
        <v>0</v>
      </c>
      <c r="M11">
        <f>Endlauf!AA14</f>
        <v>0</v>
      </c>
      <c r="N11">
        <f>Endlauf!AB14</f>
        <v>0</v>
      </c>
      <c r="O11">
        <f>Endlauf!AC14</f>
        <v>0</v>
      </c>
      <c r="P11">
        <f>Endlauf!AD14</f>
        <v>0</v>
      </c>
      <c r="Q11">
        <f>Endlauf!AE14</f>
        <v>0</v>
      </c>
      <c r="Y11" t="str">
        <f t="shared" ca="1" si="0"/>
        <v>Kutnohorsky, Gerhard</v>
      </c>
      <c r="Z11" t="str">
        <f t="shared" ca="1" si="1"/>
        <v>Gallier-Condor</v>
      </c>
      <c r="AA11" t="str">
        <f t="shared" ca="1" si="2"/>
        <v>Senioren B</v>
      </c>
      <c r="AB11">
        <f t="shared" ca="1" si="3"/>
        <v>0</v>
      </c>
      <c r="AC11">
        <f t="shared" ca="1" si="4"/>
        <v>0</v>
      </c>
      <c r="AD11">
        <f t="shared" ca="1" si="5"/>
        <v>0</v>
      </c>
      <c r="AE11">
        <f t="shared" ca="1" si="6"/>
        <v>0</v>
      </c>
      <c r="AF11">
        <f t="shared" ca="1" si="7"/>
        <v>0</v>
      </c>
      <c r="AG11">
        <f t="shared" ca="1" si="8"/>
        <v>0</v>
      </c>
      <c r="AH11">
        <f t="shared" ca="1" si="9"/>
        <v>0</v>
      </c>
      <c r="AI11">
        <f t="shared" ca="1" si="10"/>
        <v>0</v>
      </c>
      <c r="AJ11">
        <f t="shared" ca="1" si="11"/>
        <v>0</v>
      </c>
      <c r="AK11">
        <f t="shared" ca="1" si="12"/>
        <v>0</v>
      </c>
      <c r="AL11">
        <f t="shared" ca="1" si="13"/>
        <v>0</v>
      </c>
      <c r="AM11">
        <f t="shared" ca="1" si="14"/>
        <v>0</v>
      </c>
    </row>
    <row r="12" spans="1:39">
      <c r="A12" s="66">
        <f>I12+(G12/10000)+B12+(IF(E12='ANSICHT+AUSDRUCK'!$C$79,90000,IF(E12='ANSICHT+AUSDRUCK'!$C$80,80000,IF(E12='ANSICHT+AUSDRUCK'!$C$81,70000,IF(E12='ANSICHT+AUSDRUCK'!$C$82,60000,IF(E12='ANSICHT+AUSDRUCK'!$C$83,50000,IF(E12='ANSICHT+AUSDRUCK'!$C$84,40000,IF(E12='ANSICHT+AUSDRUCK'!$C$85,30000,IF(E12='ANSICHT+AUSDRUCK'!$C$86,20000,IF(E12='ANSICHT+AUSDRUCK'!$C$87,10000,0))))))))))</f>
        <v>60000.000119999997</v>
      </c>
      <c r="B12">
        <v>1.2E-4</v>
      </c>
      <c r="C12" t="str">
        <f>Endlauf!A15</f>
        <v>Eichner, Hans</v>
      </c>
      <c r="D12" t="str">
        <f>Endlauf!B15</f>
        <v>KV Lohengrin</v>
      </c>
      <c r="E12" t="str">
        <f>Endlauf!C15</f>
        <v>Senioren B</v>
      </c>
      <c r="F12">
        <f>Endlauf!D15</f>
        <v>0</v>
      </c>
      <c r="G12">
        <f>Endlauf!E15</f>
        <v>0</v>
      </c>
      <c r="H12">
        <f>Endlauf!F15</f>
        <v>0</v>
      </c>
      <c r="I12">
        <f>Endlauf!G15</f>
        <v>0</v>
      </c>
      <c r="J12">
        <f>Endlauf!X15</f>
        <v>0</v>
      </c>
      <c r="K12">
        <f>Endlauf!Y15</f>
        <v>0</v>
      </c>
      <c r="L12">
        <f>Endlauf!Z15</f>
        <v>0</v>
      </c>
      <c r="M12">
        <f>Endlauf!AA15</f>
        <v>0</v>
      </c>
      <c r="N12">
        <f>Endlauf!AB15</f>
        <v>0</v>
      </c>
      <c r="O12">
        <f>Endlauf!AC15</f>
        <v>0</v>
      </c>
      <c r="P12">
        <f>Endlauf!AD15</f>
        <v>0</v>
      </c>
      <c r="Q12">
        <f>Endlauf!AE15</f>
        <v>0</v>
      </c>
      <c r="Y12" t="str">
        <f t="shared" ca="1" si="0"/>
        <v>Kestler, Franz</v>
      </c>
      <c r="Z12" t="str">
        <f t="shared" ca="1" si="1"/>
        <v>SKC Metzdorf</v>
      </c>
      <c r="AA12" t="str">
        <f t="shared" ca="1" si="2"/>
        <v>Senioren B</v>
      </c>
      <c r="AB12">
        <f t="shared" ca="1" si="3"/>
        <v>0</v>
      </c>
      <c r="AC12">
        <f t="shared" ca="1" si="4"/>
        <v>0</v>
      </c>
      <c r="AD12">
        <f t="shared" ca="1" si="5"/>
        <v>0</v>
      </c>
      <c r="AE12">
        <f t="shared" ca="1" si="6"/>
        <v>0</v>
      </c>
      <c r="AF12">
        <f t="shared" ca="1" si="7"/>
        <v>0</v>
      </c>
      <c r="AG12">
        <f t="shared" ca="1" si="8"/>
        <v>0</v>
      </c>
      <c r="AH12">
        <f t="shared" ca="1" si="9"/>
        <v>0</v>
      </c>
      <c r="AI12">
        <f t="shared" ca="1" si="10"/>
        <v>0</v>
      </c>
      <c r="AJ12">
        <f t="shared" ca="1" si="11"/>
        <v>0</v>
      </c>
      <c r="AK12">
        <f t="shared" ca="1" si="12"/>
        <v>0</v>
      </c>
      <c r="AL12">
        <f t="shared" ca="1" si="13"/>
        <v>0</v>
      </c>
      <c r="AM12">
        <f t="shared" ca="1" si="14"/>
        <v>0</v>
      </c>
    </row>
    <row r="13" spans="1:39">
      <c r="A13" s="66">
        <f>I13+(G13/10000)+B13+(IF(E13='ANSICHT+AUSDRUCK'!$C$79,90000,IF(E13='ANSICHT+AUSDRUCK'!$C$80,80000,IF(E13='ANSICHT+AUSDRUCK'!$C$81,70000,IF(E13='ANSICHT+AUSDRUCK'!$C$82,60000,IF(E13='ANSICHT+AUSDRUCK'!$C$83,50000,IF(E13='ANSICHT+AUSDRUCK'!$C$84,40000,IF(E13='ANSICHT+AUSDRUCK'!$C$85,30000,IF(E13='ANSICHT+AUSDRUCK'!$C$86,20000,IF(E13='ANSICHT+AUSDRUCK'!$C$87,10000,0))))))))))</f>
        <v>70000.00013</v>
      </c>
      <c r="B13">
        <v>1.2999999999999999E-4</v>
      </c>
      <c r="C13" t="str">
        <f>Endlauf!A16</f>
        <v>Lauterbach, Hubert</v>
      </c>
      <c r="D13" t="str">
        <f>Endlauf!B16</f>
        <v>KV Lohengrin</v>
      </c>
      <c r="E13" t="str">
        <f>Endlauf!C16</f>
        <v>Senioren A</v>
      </c>
      <c r="F13">
        <f>Endlauf!D16</f>
        <v>0</v>
      </c>
      <c r="G13">
        <f>Endlauf!E16</f>
        <v>0</v>
      </c>
      <c r="H13">
        <f>Endlauf!F16</f>
        <v>0</v>
      </c>
      <c r="I13">
        <f>Endlauf!G16</f>
        <v>0</v>
      </c>
      <c r="J13">
        <f>Endlauf!X16</f>
        <v>0</v>
      </c>
      <c r="K13">
        <f>Endlauf!Y16</f>
        <v>0</v>
      </c>
      <c r="L13">
        <f>Endlauf!Z16</f>
        <v>0</v>
      </c>
      <c r="M13">
        <f>Endlauf!AA16</f>
        <v>0</v>
      </c>
      <c r="N13">
        <f>Endlauf!AB16</f>
        <v>0</v>
      </c>
      <c r="O13">
        <f>Endlauf!AC16</f>
        <v>0</v>
      </c>
      <c r="P13">
        <f>Endlauf!AD16</f>
        <v>0</v>
      </c>
      <c r="Q13">
        <f>Endlauf!AE16</f>
        <v>0</v>
      </c>
      <c r="Y13" t="str">
        <f t="shared" ca="1" si="0"/>
        <v>Eichner, Gerald</v>
      </c>
      <c r="Z13" t="str">
        <f t="shared" ca="1" si="1"/>
        <v>BW Kulmbach</v>
      </c>
      <c r="AA13" t="str">
        <f t="shared" ca="1" si="2"/>
        <v>Senioren B</v>
      </c>
      <c r="AB13">
        <f t="shared" ca="1" si="3"/>
        <v>0</v>
      </c>
      <c r="AC13">
        <f t="shared" ca="1" si="4"/>
        <v>0</v>
      </c>
      <c r="AD13">
        <f t="shared" ca="1" si="5"/>
        <v>0</v>
      </c>
      <c r="AE13">
        <f t="shared" ca="1" si="6"/>
        <v>0</v>
      </c>
      <c r="AF13">
        <f t="shared" ca="1" si="7"/>
        <v>0</v>
      </c>
      <c r="AG13">
        <f t="shared" ca="1" si="8"/>
        <v>0</v>
      </c>
      <c r="AH13">
        <f t="shared" ca="1" si="9"/>
        <v>0</v>
      </c>
      <c r="AI13">
        <f t="shared" ca="1" si="10"/>
        <v>0</v>
      </c>
      <c r="AJ13">
        <f t="shared" ca="1" si="11"/>
        <v>0</v>
      </c>
      <c r="AK13">
        <f t="shared" ca="1" si="12"/>
        <v>0</v>
      </c>
      <c r="AL13">
        <f t="shared" ca="1" si="13"/>
        <v>0</v>
      </c>
      <c r="AM13">
        <f t="shared" ca="1" si="14"/>
        <v>0</v>
      </c>
    </row>
    <row r="14" spans="1:39">
      <c r="A14" s="66">
        <f>I14+(G14/10000)+B14+(IF(E14='ANSICHT+AUSDRUCK'!$C$79,90000,IF(E14='ANSICHT+AUSDRUCK'!$C$80,80000,IF(E14='ANSICHT+AUSDRUCK'!$C$81,70000,IF(E14='ANSICHT+AUSDRUCK'!$C$82,60000,IF(E14='ANSICHT+AUSDRUCK'!$C$83,50000,IF(E14='ANSICHT+AUSDRUCK'!$C$84,40000,IF(E14='ANSICHT+AUSDRUCK'!$C$85,30000,IF(E14='ANSICHT+AUSDRUCK'!$C$86,20000,IF(E14='ANSICHT+AUSDRUCK'!$C$87,10000,0))))))))))</f>
        <v>70000.000140000004</v>
      </c>
      <c r="B14">
        <v>1.3999999999999999E-4</v>
      </c>
      <c r="C14" t="str">
        <f>Endlauf!A17</f>
        <v>Hoffmann, Gerd</v>
      </c>
      <c r="D14" t="str">
        <f>Endlauf!B17</f>
        <v>ESV Neuenmarkt</v>
      </c>
      <c r="E14" t="str">
        <f>Endlauf!C17</f>
        <v>Senioren A</v>
      </c>
      <c r="F14">
        <f>Endlauf!D17</f>
        <v>0</v>
      </c>
      <c r="G14">
        <f>Endlauf!E17</f>
        <v>0</v>
      </c>
      <c r="H14">
        <f>Endlauf!F17</f>
        <v>0</v>
      </c>
      <c r="I14">
        <f>Endlauf!G17</f>
        <v>0</v>
      </c>
      <c r="J14">
        <f>Endlauf!X17</f>
        <v>0</v>
      </c>
      <c r="K14">
        <f>Endlauf!Y17</f>
        <v>0</v>
      </c>
      <c r="L14">
        <f>Endlauf!Z17</f>
        <v>0</v>
      </c>
      <c r="M14">
        <f>Endlauf!AA17</f>
        <v>0</v>
      </c>
      <c r="N14">
        <f>Endlauf!AB17</f>
        <v>0</v>
      </c>
      <c r="O14">
        <f>Endlauf!AC17</f>
        <v>0</v>
      </c>
      <c r="P14">
        <f>Endlauf!AD17</f>
        <v>0</v>
      </c>
      <c r="Q14">
        <f>Endlauf!AE17</f>
        <v>0</v>
      </c>
      <c r="Y14" t="str">
        <f t="shared" ca="1" si="0"/>
        <v>Wuthe, Peter</v>
      </c>
      <c r="Z14" t="str">
        <f t="shared" ca="1" si="1"/>
        <v>KV Lohengrin</v>
      </c>
      <c r="AA14" t="str">
        <f t="shared" ca="1" si="2"/>
        <v>Senioren C</v>
      </c>
      <c r="AB14">
        <f t="shared" ca="1" si="3"/>
        <v>0</v>
      </c>
      <c r="AC14">
        <f t="shared" ca="1" si="4"/>
        <v>0</v>
      </c>
      <c r="AD14">
        <f t="shared" ca="1" si="5"/>
        <v>0</v>
      </c>
      <c r="AE14">
        <f t="shared" ca="1" si="6"/>
        <v>0</v>
      </c>
      <c r="AF14">
        <f t="shared" ca="1" si="7"/>
        <v>0</v>
      </c>
      <c r="AG14">
        <f t="shared" ca="1" si="8"/>
        <v>0</v>
      </c>
      <c r="AH14">
        <f t="shared" ca="1" si="9"/>
        <v>0</v>
      </c>
      <c r="AI14">
        <f t="shared" ca="1" si="10"/>
        <v>0</v>
      </c>
      <c r="AJ14">
        <f t="shared" ca="1" si="11"/>
        <v>0</v>
      </c>
      <c r="AK14">
        <f t="shared" ca="1" si="12"/>
        <v>0</v>
      </c>
      <c r="AL14">
        <f t="shared" ca="1" si="13"/>
        <v>0</v>
      </c>
      <c r="AM14">
        <f t="shared" ca="1" si="14"/>
        <v>0</v>
      </c>
    </row>
    <row r="15" spans="1:39">
      <c r="A15" s="66">
        <f>I15+(G15/10000)+B15+(IF(E15='ANSICHT+AUSDRUCK'!$C$79,90000,IF(E15='ANSICHT+AUSDRUCK'!$C$80,80000,IF(E15='ANSICHT+AUSDRUCK'!$C$81,70000,IF(E15='ANSICHT+AUSDRUCK'!$C$82,60000,IF(E15='ANSICHT+AUSDRUCK'!$C$83,50000,IF(E15='ANSICHT+AUSDRUCK'!$C$84,40000,IF(E15='ANSICHT+AUSDRUCK'!$C$85,30000,IF(E15='ANSICHT+AUSDRUCK'!$C$86,20000,IF(E15='ANSICHT+AUSDRUCK'!$C$87,10000,0))))))))))</f>
        <v>60000.00015</v>
      </c>
      <c r="B15">
        <v>1.4999999999999999E-4</v>
      </c>
      <c r="C15" t="str">
        <f>Endlauf!A18</f>
        <v>Erhardt, Horst</v>
      </c>
      <c r="D15" t="str">
        <f>Endlauf!B18</f>
        <v>SKC Metzdorf</v>
      </c>
      <c r="E15" t="str">
        <f>Endlauf!C18</f>
        <v>Senioren B</v>
      </c>
      <c r="F15">
        <f>Endlauf!D18</f>
        <v>0</v>
      </c>
      <c r="G15">
        <f>Endlauf!E18</f>
        <v>0</v>
      </c>
      <c r="H15">
        <f>Endlauf!F18</f>
        <v>0</v>
      </c>
      <c r="I15">
        <f>Endlauf!G18</f>
        <v>0</v>
      </c>
      <c r="J15">
        <f>Endlauf!X18</f>
        <v>0</v>
      </c>
      <c r="K15">
        <f>Endlauf!Y18</f>
        <v>0</v>
      </c>
      <c r="L15">
        <f>Endlauf!Z18</f>
        <v>0</v>
      </c>
      <c r="M15">
        <f>Endlauf!AA18</f>
        <v>0</v>
      </c>
      <c r="N15">
        <f>Endlauf!AB18</f>
        <v>0</v>
      </c>
      <c r="O15">
        <f>Endlauf!AC18</f>
        <v>0</v>
      </c>
      <c r="P15">
        <f>Endlauf!AD18</f>
        <v>0</v>
      </c>
      <c r="Q15">
        <f>Endlauf!AE18</f>
        <v>0</v>
      </c>
      <c r="Y15" t="str">
        <f t="shared" ca="1" si="0"/>
        <v>Göttlicher, Werner</v>
      </c>
      <c r="Z15" t="str">
        <f t="shared" ca="1" si="1"/>
        <v>SKC Metzdorf</v>
      </c>
      <c r="AA15" t="str">
        <f t="shared" ca="1" si="2"/>
        <v>Senioren C</v>
      </c>
      <c r="AB15">
        <f t="shared" ca="1" si="3"/>
        <v>0</v>
      </c>
      <c r="AC15">
        <f t="shared" ca="1" si="4"/>
        <v>0</v>
      </c>
      <c r="AD15">
        <f t="shared" ca="1" si="5"/>
        <v>0</v>
      </c>
      <c r="AE15">
        <f t="shared" ca="1" si="6"/>
        <v>0</v>
      </c>
      <c r="AF15">
        <f t="shared" ca="1" si="7"/>
        <v>0</v>
      </c>
      <c r="AG15">
        <f t="shared" ca="1" si="8"/>
        <v>0</v>
      </c>
      <c r="AH15">
        <f t="shared" ca="1" si="9"/>
        <v>0</v>
      </c>
      <c r="AI15">
        <f t="shared" ca="1" si="10"/>
        <v>0</v>
      </c>
      <c r="AJ15">
        <f t="shared" ca="1" si="11"/>
        <v>0</v>
      </c>
      <c r="AK15">
        <f t="shared" ca="1" si="12"/>
        <v>0</v>
      </c>
      <c r="AL15">
        <f t="shared" ca="1" si="13"/>
        <v>0</v>
      </c>
      <c r="AM15">
        <f t="shared" ca="1" si="14"/>
        <v>0</v>
      </c>
    </row>
    <row r="16" spans="1:39">
      <c r="A16" s="66">
        <f>I16+(G16/10000)+B16+(IF(E16='ANSICHT+AUSDRUCK'!$C$79,90000,IF(E16='ANSICHT+AUSDRUCK'!$C$80,80000,IF(E16='ANSICHT+AUSDRUCK'!$C$81,70000,IF(E16='ANSICHT+AUSDRUCK'!$C$82,60000,IF(E16='ANSICHT+AUSDRUCK'!$C$83,50000,IF(E16='ANSICHT+AUSDRUCK'!$C$84,40000,IF(E16='ANSICHT+AUSDRUCK'!$C$85,30000,IF(E16='ANSICHT+AUSDRUCK'!$C$86,20000,IF(E16='ANSICHT+AUSDRUCK'!$C$87,10000,0))))))))))</f>
        <v>1.6000000000000001E-4</v>
      </c>
      <c r="B16">
        <v>1.6000000000000001E-4</v>
      </c>
      <c r="C16">
        <f>Endlauf!A19</f>
        <v>0</v>
      </c>
      <c r="D16">
        <f>Endlauf!B19</f>
        <v>0</v>
      </c>
      <c r="E16">
        <f>Endlauf!C19</f>
        <v>0</v>
      </c>
      <c r="F16">
        <f>Endlauf!D19</f>
        <v>0</v>
      </c>
      <c r="G16">
        <f>Endlauf!E19</f>
        <v>0</v>
      </c>
      <c r="H16">
        <f>Endlauf!F19</f>
        <v>0</v>
      </c>
      <c r="I16">
        <f>Endlauf!G19</f>
        <v>0</v>
      </c>
      <c r="J16">
        <f>Endlauf!X19</f>
        <v>0</v>
      </c>
      <c r="K16">
        <f>Endlauf!Y19</f>
        <v>0</v>
      </c>
      <c r="L16">
        <f>Endlauf!Z19</f>
        <v>0</v>
      </c>
      <c r="M16">
        <f>Endlauf!AA19</f>
        <v>0</v>
      </c>
      <c r="N16">
        <f>Endlauf!AB19</f>
        <v>0</v>
      </c>
      <c r="O16">
        <f>Endlauf!AC19</f>
        <v>0</v>
      </c>
      <c r="P16">
        <f>Endlauf!AD19</f>
        <v>0</v>
      </c>
      <c r="Q16">
        <f>Endlauf!AE19</f>
        <v>0</v>
      </c>
      <c r="Y16">
        <f t="shared" ca="1" si="0"/>
        <v>0</v>
      </c>
      <c r="Z16">
        <f t="shared" ca="1" si="1"/>
        <v>0</v>
      </c>
      <c r="AA16">
        <f t="shared" ca="1" si="2"/>
        <v>0</v>
      </c>
      <c r="AB16">
        <f t="shared" ca="1" si="3"/>
        <v>0</v>
      </c>
      <c r="AC16">
        <f t="shared" ca="1" si="4"/>
        <v>0</v>
      </c>
      <c r="AD16">
        <f t="shared" ca="1" si="5"/>
        <v>0</v>
      </c>
      <c r="AE16">
        <f t="shared" ca="1" si="6"/>
        <v>0</v>
      </c>
      <c r="AF16">
        <f t="shared" ca="1" si="7"/>
        <v>0</v>
      </c>
      <c r="AG16">
        <f t="shared" ca="1" si="8"/>
        <v>0</v>
      </c>
      <c r="AH16">
        <f t="shared" ca="1" si="9"/>
        <v>0</v>
      </c>
      <c r="AI16">
        <f t="shared" ca="1" si="10"/>
        <v>0</v>
      </c>
      <c r="AJ16">
        <f t="shared" ca="1" si="11"/>
        <v>0</v>
      </c>
      <c r="AK16">
        <f t="shared" ca="1" si="12"/>
        <v>0</v>
      </c>
      <c r="AL16">
        <f t="shared" ca="1" si="13"/>
        <v>0</v>
      </c>
      <c r="AM16">
        <f t="shared" ca="1" si="14"/>
        <v>0</v>
      </c>
    </row>
    <row r="17" spans="1:39">
      <c r="A17" s="66">
        <f>I17+(G17/10000)+B17+(IF(E17='ANSICHT+AUSDRUCK'!$C$79,90000,IF(E17='ANSICHT+AUSDRUCK'!$C$80,80000,IF(E17='ANSICHT+AUSDRUCK'!$C$81,70000,IF(E17='ANSICHT+AUSDRUCK'!$C$82,60000,IF(E17='ANSICHT+AUSDRUCK'!$C$83,50000,IF(E17='ANSICHT+AUSDRUCK'!$C$84,40000,IF(E17='ANSICHT+AUSDRUCK'!$C$85,30000,IF(E17='ANSICHT+AUSDRUCK'!$C$86,20000,IF(E17='ANSICHT+AUSDRUCK'!$C$87,10000,0))))))))))</f>
        <v>1.7000000000000001E-4</v>
      </c>
      <c r="B17">
        <v>1.7000000000000001E-4</v>
      </c>
      <c r="C17">
        <f>Endlauf!A20</f>
        <v>0</v>
      </c>
      <c r="D17">
        <f>Endlauf!B20</f>
        <v>0</v>
      </c>
      <c r="E17">
        <f>Endlauf!C20</f>
        <v>0</v>
      </c>
      <c r="F17">
        <f>Endlauf!D20</f>
        <v>0</v>
      </c>
      <c r="G17">
        <f>Endlauf!E20</f>
        <v>0</v>
      </c>
      <c r="H17">
        <f>Endlauf!F20</f>
        <v>0</v>
      </c>
      <c r="I17">
        <f>Endlauf!G20</f>
        <v>0</v>
      </c>
      <c r="J17">
        <f>Endlauf!X20</f>
        <v>0</v>
      </c>
      <c r="K17">
        <f>Endlauf!Y20</f>
        <v>0</v>
      </c>
      <c r="L17">
        <f>Endlauf!Z20</f>
        <v>0</v>
      </c>
      <c r="M17">
        <f>Endlauf!AA20</f>
        <v>0</v>
      </c>
      <c r="N17">
        <f>Endlauf!AB20</f>
        <v>0</v>
      </c>
      <c r="O17">
        <f>Endlauf!AC20</f>
        <v>0</v>
      </c>
      <c r="P17">
        <f>Endlauf!AD20</f>
        <v>0</v>
      </c>
      <c r="Q17">
        <f>Endlauf!AE20</f>
        <v>0</v>
      </c>
      <c r="Y17">
        <f t="shared" ca="1" si="0"/>
        <v>0</v>
      </c>
      <c r="Z17">
        <f t="shared" ca="1" si="1"/>
        <v>0</v>
      </c>
      <c r="AA17">
        <f t="shared" ca="1" si="2"/>
        <v>0</v>
      </c>
      <c r="AB17">
        <f t="shared" ca="1" si="3"/>
        <v>0</v>
      </c>
      <c r="AC17">
        <f t="shared" ca="1" si="4"/>
        <v>0</v>
      </c>
      <c r="AD17">
        <f t="shared" ca="1" si="5"/>
        <v>0</v>
      </c>
      <c r="AE17">
        <f t="shared" ca="1" si="6"/>
        <v>0</v>
      </c>
      <c r="AF17">
        <f t="shared" ca="1" si="7"/>
        <v>0</v>
      </c>
      <c r="AG17">
        <f t="shared" ca="1" si="8"/>
        <v>0</v>
      </c>
      <c r="AH17">
        <f t="shared" ca="1" si="9"/>
        <v>0</v>
      </c>
      <c r="AI17">
        <f t="shared" ca="1" si="10"/>
        <v>0</v>
      </c>
      <c r="AJ17">
        <f t="shared" ca="1" si="11"/>
        <v>0</v>
      </c>
      <c r="AK17">
        <f t="shared" ca="1" si="12"/>
        <v>0</v>
      </c>
      <c r="AL17">
        <f t="shared" ca="1" si="13"/>
        <v>0</v>
      </c>
      <c r="AM17">
        <f t="shared" ca="1" si="14"/>
        <v>0</v>
      </c>
    </row>
    <row r="18" spans="1:39">
      <c r="A18" s="66">
        <f>I18+(G18/10000)+B18+(IF(E18='ANSICHT+AUSDRUCK'!$C$79,90000,IF(E18='ANSICHT+AUSDRUCK'!$C$80,80000,IF(E18='ANSICHT+AUSDRUCK'!$C$81,70000,IF(E18='ANSICHT+AUSDRUCK'!$C$82,60000,IF(E18='ANSICHT+AUSDRUCK'!$C$83,50000,IF(E18='ANSICHT+AUSDRUCK'!$C$84,40000,IF(E18='ANSICHT+AUSDRUCK'!$C$85,30000,IF(E18='ANSICHT+AUSDRUCK'!$C$86,20000,IF(E18='ANSICHT+AUSDRUCK'!$C$87,10000,0))))))))))</f>
        <v>1.8000000000000001E-4</v>
      </c>
      <c r="B18">
        <v>1.8000000000000001E-4</v>
      </c>
      <c r="C18">
        <f>Endlauf!A21</f>
        <v>0</v>
      </c>
      <c r="D18">
        <f>Endlauf!B21</f>
        <v>0</v>
      </c>
      <c r="E18">
        <f>Endlauf!C21</f>
        <v>0</v>
      </c>
      <c r="F18">
        <f>Endlauf!D21</f>
        <v>0</v>
      </c>
      <c r="G18">
        <f>Endlauf!E21</f>
        <v>0</v>
      </c>
      <c r="H18">
        <f>Endlauf!F21</f>
        <v>0</v>
      </c>
      <c r="I18">
        <f>Endlauf!G21</f>
        <v>0</v>
      </c>
      <c r="J18">
        <f>Endlauf!X21</f>
        <v>0</v>
      </c>
      <c r="K18">
        <f>Endlauf!Y21</f>
        <v>0</v>
      </c>
      <c r="L18">
        <f>Endlauf!Z21</f>
        <v>0</v>
      </c>
      <c r="M18">
        <f>Endlauf!AA21</f>
        <v>0</v>
      </c>
      <c r="N18">
        <f>Endlauf!AB21</f>
        <v>0</v>
      </c>
      <c r="O18">
        <f>Endlauf!AC21</f>
        <v>0</v>
      </c>
      <c r="P18">
        <f>Endlauf!AD21</f>
        <v>0</v>
      </c>
      <c r="Q18">
        <f>Endlauf!AE21</f>
        <v>0</v>
      </c>
      <c r="Y18">
        <f t="shared" ca="1" si="0"/>
        <v>0</v>
      </c>
      <c r="Z18">
        <f t="shared" ca="1" si="1"/>
        <v>0</v>
      </c>
      <c r="AA18">
        <f t="shared" ca="1" si="2"/>
        <v>0</v>
      </c>
      <c r="AB18">
        <f t="shared" ca="1" si="3"/>
        <v>0</v>
      </c>
      <c r="AC18">
        <f t="shared" ca="1" si="4"/>
        <v>0</v>
      </c>
      <c r="AD18">
        <f t="shared" ca="1" si="5"/>
        <v>0</v>
      </c>
      <c r="AE18">
        <f t="shared" ca="1" si="6"/>
        <v>0</v>
      </c>
      <c r="AF18">
        <f t="shared" ca="1" si="7"/>
        <v>0</v>
      </c>
      <c r="AG18">
        <f t="shared" ca="1" si="8"/>
        <v>0</v>
      </c>
      <c r="AH18">
        <f t="shared" ca="1" si="9"/>
        <v>0</v>
      </c>
      <c r="AI18">
        <f t="shared" ca="1" si="10"/>
        <v>0</v>
      </c>
      <c r="AJ18">
        <f t="shared" ca="1" si="11"/>
        <v>0</v>
      </c>
      <c r="AK18">
        <f t="shared" ca="1" si="12"/>
        <v>0</v>
      </c>
      <c r="AL18">
        <f t="shared" ca="1" si="13"/>
        <v>0</v>
      </c>
      <c r="AM18">
        <f t="shared" ca="1" si="14"/>
        <v>0</v>
      </c>
    </row>
    <row r="19" spans="1:39">
      <c r="A19" s="66">
        <f>I19+(G19/10000)+B19+(IF(E19='ANSICHT+AUSDRUCK'!$C$79,90000,IF(E19='ANSICHT+AUSDRUCK'!$C$80,80000,IF(E19='ANSICHT+AUSDRUCK'!$C$81,70000,IF(E19='ANSICHT+AUSDRUCK'!$C$82,60000,IF(E19='ANSICHT+AUSDRUCK'!$C$83,50000,IF(E19='ANSICHT+AUSDRUCK'!$C$84,40000,IF(E19='ANSICHT+AUSDRUCK'!$C$85,30000,IF(E19='ANSICHT+AUSDRUCK'!$C$86,20000,IF(E19='ANSICHT+AUSDRUCK'!$C$87,10000,0))))))))))</f>
        <v>1.9000000000000001E-4</v>
      </c>
      <c r="B19">
        <v>1.9000000000000001E-4</v>
      </c>
      <c r="C19">
        <f>Endlauf!A22</f>
        <v>0</v>
      </c>
      <c r="D19">
        <f>Endlauf!B22</f>
        <v>0</v>
      </c>
      <c r="E19">
        <f>Endlauf!C22</f>
        <v>0</v>
      </c>
      <c r="F19">
        <f>Endlauf!D22</f>
        <v>0</v>
      </c>
      <c r="G19">
        <f>Endlauf!E22</f>
        <v>0</v>
      </c>
      <c r="H19">
        <f>Endlauf!F22</f>
        <v>0</v>
      </c>
      <c r="I19">
        <f>Endlauf!G22</f>
        <v>0</v>
      </c>
      <c r="J19">
        <f>Endlauf!X22</f>
        <v>0</v>
      </c>
      <c r="K19">
        <f>Endlauf!Y22</f>
        <v>0</v>
      </c>
      <c r="L19">
        <f>Endlauf!Z22</f>
        <v>0</v>
      </c>
      <c r="M19">
        <f>Endlauf!AA22</f>
        <v>0</v>
      </c>
      <c r="N19">
        <f>Endlauf!AB22</f>
        <v>0</v>
      </c>
      <c r="O19">
        <f>Endlauf!AC22</f>
        <v>0</v>
      </c>
      <c r="P19">
        <f>Endlauf!AD22</f>
        <v>0</v>
      </c>
      <c r="Q19">
        <f>Endlauf!AE22</f>
        <v>0</v>
      </c>
      <c r="Y19">
        <f t="shared" ca="1" si="0"/>
        <v>0</v>
      </c>
      <c r="Z19">
        <f t="shared" ca="1" si="1"/>
        <v>0</v>
      </c>
      <c r="AA19">
        <f t="shared" ca="1" si="2"/>
        <v>0</v>
      </c>
      <c r="AB19">
        <f t="shared" ca="1" si="3"/>
        <v>0</v>
      </c>
      <c r="AC19">
        <f t="shared" ca="1" si="4"/>
        <v>0</v>
      </c>
      <c r="AD19">
        <f t="shared" ca="1" si="5"/>
        <v>0</v>
      </c>
      <c r="AE19">
        <f t="shared" ca="1" si="6"/>
        <v>0</v>
      </c>
      <c r="AF19">
        <f t="shared" ca="1" si="7"/>
        <v>0</v>
      </c>
      <c r="AG19">
        <f t="shared" ca="1" si="8"/>
        <v>0</v>
      </c>
      <c r="AH19">
        <f t="shared" ca="1" si="9"/>
        <v>0</v>
      </c>
      <c r="AI19">
        <f t="shared" ca="1" si="10"/>
        <v>0</v>
      </c>
      <c r="AJ19">
        <f t="shared" ca="1" si="11"/>
        <v>0</v>
      </c>
      <c r="AK19">
        <f t="shared" ca="1" si="12"/>
        <v>0</v>
      </c>
      <c r="AL19">
        <f t="shared" ca="1" si="13"/>
        <v>0</v>
      </c>
      <c r="AM19">
        <f t="shared" ca="1" si="14"/>
        <v>0</v>
      </c>
    </row>
    <row r="20" spans="1:39">
      <c r="A20" s="66">
        <f>I20+(G20/10000)+B20+(IF(E20='ANSICHT+AUSDRUCK'!$C$79,90000,IF(E20='ANSICHT+AUSDRUCK'!$C$80,80000,IF(E20='ANSICHT+AUSDRUCK'!$C$81,70000,IF(E20='ANSICHT+AUSDRUCK'!$C$82,60000,IF(E20='ANSICHT+AUSDRUCK'!$C$83,50000,IF(E20='ANSICHT+AUSDRUCK'!$C$84,40000,IF(E20='ANSICHT+AUSDRUCK'!$C$85,30000,IF(E20='ANSICHT+AUSDRUCK'!$C$86,20000,IF(E20='ANSICHT+AUSDRUCK'!$C$87,10000,0))))))))))</f>
        <v>2.0000000000000001E-4</v>
      </c>
      <c r="B20">
        <v>2.0000000000000001E-4</v>
      </c>
      <c r="C20">
        <f>Endlauf!A23</f>
        <v>0</v>
      </c>
      <c r="D20">
        <f>Endlauf!B23</f>
        <v>0</v>
      </c>
      <c r="E20">
        <f>Endlauf!C23</f>
        <v>0</v>
      </c>
      <c r="F20">
        <f>Endlauf!D23</f>
        <v>0</v>
      </c>
      <c r="G20">
        <f>Endlauf!E23</f>
        <v>0</v>
      </c>
      <c r="H20">
        <f>Endlauf!F23</f>
        <v>0</v>
      </c>
      <c r="I20">
        <f>Endlauf!G23</f>
        <v>0</v>
      </c>
      <c r="J20">
        <f>Endlauf!X23</f>
        <v>0</v>
      </c>
      <c r="K20">
        <f>Endlauf!Y23</f>
        <v>0</v>
      </c>
      <c r="L20">
        <f>Endlauf!Z23</f>
        <v>0</v>
      </c>
      <c r="M20">
        <f>Endlauf!AA23</f>
        <v>0</v>
      </c>
      <c r="N20">
        <f>Endlauf!AB23</f>
        <v>0</v>
      </c>
      <c r="O20">
        <f>Endlauf!AC23</f>
        <v>0</v>
      </c>
      <c r="P20">
        <f>Endlauf!AD23</f>
        <v>0</v>
      </c>
      <c r="Q20">
        <f>Endlauf!AE23</f>
        <v>0</v>
      </c>
      <c r="Y20">
        <f t="shared" ca="1" si="0"/>
        <v>0</v>
      </c>
      <c r="Z20">
        <f t="shared" ca="1" si="1"/>
        <v>0</v>
      </c>
      <c r="AA20">
        <f t="shared" ca="1" si="2"/>
        <v>0</v>
      </c>
      <c r="AB20">
        <f t="shared" ca="1" si="3"/>
        <v>0</v>
      </c>
      <c r="AC20">
        <f t="shared" ca="1" si="4"/>
        <v>0</v>
      </c>
      <c r="AD20">
        <f t="shared" ca="1" si="5"/>
        <v>0</v>
      </c>
      <c r="AE20">
        <f t="shared" ca="1" si="6"/>
        <v>0</v>
      </c>
      <c r="AF20">
        <f t="shared" ca="1" si="7"/>
        <v>0</v>
      </c>
      <c r="AG20">
        <f t="shared" ca="1" si="8"/>
        <v>0</v>
      </c>
      <c r="AH20">
        <f t="shared" ca="1" si="9"/>
        <v>0</v>
      </c>
      <c r="AI20">
        <f t="shared" ca="1" si="10"/>
        <v>0</v>
      </c>
      <c r="AJ20">
        <f t="shared" ca="1" si="11"/>
        <v>0</v>
      </c>
      <c r="AK20">
        <f t="shared" ca="1" si="12"/>
        <v>0</v>
      </c>
      <c r="AL20">
        <f t="shared" ca="1" si="13"/>
        <v>0</v>
      </c>
      <c r="AM20">
        <f t="shared" ca="1" si="14"/>
        <v>0</v>
      </c>
    </row>
    <row r="21" spans="1:39">
      <c r="A21" s="66">
        <f>I21+(G21/10000)+B21+(IF(E21='ANSICHT+AUSDRUCK'!$C$79,90000,IF(E21='ANSICHT+AUSDRUCK'!$C$80,80000,IF(E21='ANSICHT+AUSDRUCK'!$C$81,70000,IF(E21='ANSICHT+AUSDRUCK'!$C$82,60000,IF(E21='ANSICHT+AUSDRUCK'!$C$83,50000,IF(E21='ANSICHT+AUSDRUCK'!$C$84,40000,IF(E21='ANSICHT+AUSDRUCK'!$C$85,30000,IF(E21='ANSICHT+AUSDRUCK'!$C$86,20000,IF(E21='ANSICHT+AUSDRUCK'!$C$87,10000,0))))))))))</f>
        <v>2.1000000000000001E-4</v>
      </c>
      <c r="B21">
        <v>2.1000000000000001E-4</v>
      </c>
      <c r="C21">
        <f>Endlauf!A24</f>
        <v>0</v>
      </c>
      <c r="D21">
        <f>Endlauf!B24</f>
        <v>0</v>
      </c>
      <c r="E21">
        <f>Endlauf!C24</f>
        <v>0</v>
      </c>
      <c r="F21">
        <f>Endlauf!D24</f>
        <v>0</v>
      </c>
      <c r="G21">
        <f>Endlauf!E24</f>
        <v>0</v>
      </c>
      <c r="H21">
        <f>Endlauf!F24</f>
        <v>0</v>
      </c>
      <c r="I21">
        <f>Endlauf!G24</f>
        <v>0</v>
      </c>
      <c r="J21">
        <f>Endlauf!X24</f>
        <v>0</v>
      </c>
      <c r="K21">
        <f>Endlauf!Y24</f>
        <v>0</v>
      </c>
      <c r="L21">
        <f>Endlauf!Z24</f>
        <v>0</v>
      </c>
      <c r="M21">
        <f>Endlauf!AA24</f>
        <v>0</v>
      </c>
      <c r="N21">
        <f>Endlauf!AB24</f>
        <v>0</v>
      </c>
      <c r="O21">
        <f>Endlauf!AC24</f>
        <v>0</v>
      </c>
      <c r="P21">
        <f>Endlauf!AD24</f>
        <v>0</v>
      </c>
      <c r="Q21">
        <f>Endlauf!AE24</f>
        <v>0</v>
      </c>
      <c r="Y21">
        <f t="shared" ca="1" si="0"/>
        <v>0</v>
      </c>
      <c r="Z21">
        <f t="shared" ca="1" si="1"/>
        <v>0</v>
      </c>
      <c r="AA21">
        <f t="shared" ca="1" si="2"/>
        <v>0</v>
      </c>
      <c r="AB21">
        <f t="shared" ca="1" si="3"/>
        <v>0</v>
      </c>
      <c r="AC21">
        <f t="shared" ca="1" si="4"/>
        <v>0</v>
      </c>
      <c r="AD21">
        <f t="shared" ca="1" si="5"/>
        <v>0</v>
      </c>
      <c r="AE21">
        <f t="shared" ca="1" si="6"/>
        <v>0</v>
      </c>
      <c r="AF21">
        <f t="shared" ca="1" si="7"/>
        <v>0</v>
      </c>
      <c r="AG21">
        <f t="shared" ca="1" si="8"/>
        <v>0</v>
      </c>
      <c r="AH21">
        <f t="shared" ca="1" si="9"/>
        <v>0</v>
      </c>
      <c r="AI21">
        <f t="shared" ca="1" si="10"/>
        <v>0</v>
      </c>
      <c r="AJ21">
        <f t="shared" ca="1" si="11"/>
        <v>0</v>
      </c>
      <c r="AK21">
        <f t="shared" ca="1" si="12"/>
        <v>0</v>
      </c>
      <c r="AL21">
        <f t="shared" ca="1" si="13"/>
        <v>0</v>
      </c>
      <c r="AM21">
        <f t="shared" ca="1" si="14"/>
        <v>0</v>
      </c>
    </row>
    <row r="22" spans="1:39">
      <c r="A22" s="66">
        <f>I22+(G22/10000)+B22+(IF(E22='ANSICHT+AUSDRUCK'!$C$79,90000,IF(E22='ANSICHT+AUSDRUCK'!$C$80,80000,IF(E22='ANSICHT+AUSDRUCK'!$C$81,70000,IF(E22='ANSICHT+AUSDRUCK'!$C$82,60000,IF(E22='ANSICHT+AUSDRUCK'!$C$83,50000,IF(E22='ANSICHT+AUSDRUCK'!$C$84,40000,IF(E22='ANSICHT+AUSDRUCK'!$C$85,30000,IF(E22='ANSICHT+AUSDRUCK'!$C$86,20000,IF(E22='ANSICHT+AUSDRUCK'!$C$87,10000,0))))))))))</f>
        <v>2.2000000000000001E-4</v>
      </c>
      <c r="B22">
        <v>2.2000000000000001E-4</v>
      </c>
      <c r="C22">
        <f>Endlauf!A25</f>
        <v>0</v>
      </c>
      <c r="D22">
        <f>Endlauf!B25</f>
        <v>0</v>
      </c>
      <c r="E22">
        <f>Endlauf!C25</f>
        <v>0</v>
      </c>
      <c r="F22">
        <f>Endlauf!D25</f>
        <v>0</v>
      </c>
      <c r="G22">
        <f>Endlauf!E25</f>
        <v>0</v>
      </c>
      <c r="H22">
        <f>Endlauf!F25</f>
        <v>0</v>
      </c>
      <c r="I22">
        <f>Endlauf!G25</f>
        <v>0</v>
      </c>
      <c r="J22">
        <f>Endlauf!X25</f>
        <v>0</v>
      </c>
      <c r="K22">
        <f>Endlauf!Y25</f>
        <v>0</v>
      </c>
      <c r="L22">
        <f>Endlauf!Z25</f>
        <v>0</v>
      </c>
      <c r="M22">
        <f>Endlauf!AA25</f>
        <v>0</v>
      </c>
      <c r="N22">
        <f>Endlauf!AB25</f>
        <v>0</v>
      </c>
      <c r="O22">
        <f>Endlauf!AC25</f>
        <v>0</v>
      </c>
      <c r="P22">
        <f>Endlauf!AD25</f>
        <v>0</v>
      </c>
      <c r="Q22">
        <f>Endlauf!AE25</f>
        <v>0</v>
      </c>
      <c r="Y22">
        <f t="shared" ca="1" si="0"/>
        <v>0</v>
      </c>
      <c r="Z22">
        <f t="shared" ca="1" si="1"/>
        <v>0</v>
      </c>
      <c r="AA22">
        <f t="shared" ca="1" si="2"/>
        <v>0</v>
      </c>
      <c r="AB22">
        <f t="shared" ca="1" si="3"/>
        <v>0</v>
      </c>
      <c r="AC22">
        <f t="shared" ca="1" si="4"/>
        <v>0</v>
      </c>
      <c r="AD22">
        <f t="shared" ca="1" si="5"/>
        <v>0</v>
      </c>
      <c r="AE22">
        <f t="shared" ca="1" si="6"/>
        <v>0</v>
      </c>
      <c r="AF22">
        <f t="shared" ca="1" si="7"/>
        <v>0</v>
      </c>
      <c r="AG22">
        <f t="shared" ca="1" si="8"/>
        <v>0</v>
      </c>
      <c r="AH22">
        <f t="shared" ca="1" si="9"/>
        <v>0</v>
      </c>
      <c r="AI22">
        <f t="shared" ca="1" si="10"/>
        <v>0</v>
      </c>
      <c r="AJ22">
        <f t="shared" ca="1" si="11"/>
        <v>0</v>
      </c>
      <c r="AK22">
        <f t="shared" ca="1" si="12"/>
        <v>0</v>
      </c>
      <c r="AL22">
        <f t="shared" ca="1" si="13"/>
        <v>0</v>
      </c>
      <c r="AM22">
        <f t="shared" ca="1" si="14"/>
        <v>0</v>
      </c>
    </row>
    <row r="23" spans="1:39">
      <c r="A23" s="66">
        <f>I23+(G23/10000)+B23+(IF(E23='ANSICHT+AUSDRUCK'!$C$79,90000,IF(E23='ANSICHT+AUSDRUCK'!$C$80,80000,IF(E23='ANSICHT+AUSDRUCK'!$C$81,70000,IF(E23='ANSICHT+AUSDRUCK'!$C$82,60000,IF(E23='ANSICHT+AUSDRUCK'!$C$83,50000,IF(E23='ANSICHT+AUSDRUCK'!$C$84,40000,IF(E23='ANSICHT+AUSDRUCK'!$C$85,30000,IF(E23='ANSICHT+AUSDRUCK'!$C$86,20000,IF(E23='ANSICHT+AUSDRUCK'!$C$87,10000,0))))))))))</f>
        <v>2.3000000000000001E-4</v>
      </c>
      <c r="B23">
        <v>2.3000000000000001E-4</v>
      </c>
      <c r="C23">
        <f>Endlauf!A26</f>
        <v>0</v>
      </c>
      <c r="D23">
        <f>Endlauf!B26</f>
        <v>0</v>
      </c>
      <c r="E23">
        <f>Endlauf!C26</f>
        <v>0</v>
      </c>
      <c r="F23">
        <f>Endlauf!D26</f>
        <v>0</v>
      </c>
      <c r="G23">
        <f>Endlauf!E26</f>
        <v>0</v>
      </c>
      <c r="H23">
        <f>Endlauf!F26</f>
        <v>0</v>
      </c>
      <c r="I23">
        <f>Endlauf!G26</f>
        <v>0</v>
      </c>
      <c r="J23">
        <f>Endlauf!X26</f>
        <v>0</v>
      </c>
      <c r="K23">
        <f>Endlauf!Y26</f>
        <v>0</v>
      </c>
      <c r="L23">
        <f>Endlauf!Z26</f>
        <v>0</v>
      </c>
      <c r="M23">
        <f>Endlauf!AA26</f>
        <v>0</v>
      </c>
      <c r="N23">
        <f>Endlauf!AB26</f>
        <v>0</v>
      </c>
      <c r="O23">
        <f>Endlauf!AC26</f>
        <v>0</v>
      </c>
      <c r="P23">
        <f>Endlauf!AD26</f>
        <v>0</v>
      </c>
      <c r="Q23">
        <f>Endlauf!AE26</f>
        <v>0</v>
      </c>
      <c r="Y23">
        <f t="shared" ca="1" si="0"/>
        <v>0</v>
      </c>
      <c r="Z23">
        <f t="shared" ca="1" si="1"/>
        <v>0</v>
      </c>
      <c r="AA23">
        <f t="shared" ca="1" si="2"/>
        <v>0</v>
      </c>
      <c r="AB23">
        <f t="shared" ca="1" si="3"/>
        <v>0</v>
      </c>
      <c r="AC23">
        <f t="shared" ca="1" si="4"/>
        <v>0</v>
      </c>
      <c r="AD23">
        <f t="shared" ca="1" si="5"/>
        <v>0</v>
      </c>
      <c r="AE23">
        <f t="shared" ca="1" si="6"/>
        <v>0</v>
      </c>
      <c r="AF23">
        <f t="shared" ca="1" si="7"/>
        <v>0</v>
      </c>
      <c r="AG23">
        <f t="shared" ca="1" si="8"/>
        <v>0</v>
      </c>
      <c r="AH23">
        <f t="shared" ca="1" si="9"/>
        <v>0</v>
      </c>
      <c r="AI23">
        <f t="shared" ca="1" si="10"/>
        <v>0</v>
      </c>
      <c r="AJ23">
        <f t="shared" ca="1" si="11"/>
        <v>0</v>
      </c>
      <c r="AK23">
        <f t="shared" ca="1" si="12"/>
        <v>0</v>
      </c>
      <c r="AL23">
        <f t="shared" ca="1" si="13"/>
        <v>0</v>
      </c>
      <c r="AM23">
        <f t="shared" ca="1" si="14"/>
        <v>0</v>
      </c>
    </row>
    <row r="24" spans="1:39">
      <c r="A24" s="66">
        <f>I24+(G24/10000)+B24+(IF(E24='ANSICHT+AUSDRUCK'!$C$79,90000,IF(E24='ANSICHT+AUSDRUCK'!$C$80,80000,IF(E24='ANSICHT+AUSDRUCK'!$C$81,70000,IF(E24='ANSICHT+AUSDRUCK'!$C$82,60000,IF(E24='ANSICHT+AUSDRUCK'!$C$83,50000,IF(E24='ANSICHT+AUSDRUCK'!$C$84,40000,IF(E24='ANSICHT+AUSDRUCK'!$C$85,30000,IF(E24='ANSICHT+AUSDRUCK'!$C$86,20000,IF(E24='ANSICHT+AUSDRUCK'!$C$87,10000,0))))))))))</f>
        <v>2.4000000000000001E-4</v>
      </c>
      <c r="B24">
        <v>2.4000000000000001E-4</v>
      </c>
      <c r="C24">
        <f>Endlauf!A27</f>
        <v>0</v>
      </c>
      <c r="D24">
        <f>Endlauf!B27</f>
        <v>0</v>
      </c>
      <c r="E24">
        <f>Endlauf!C27</f>
        <v>0</v>
      </c>
      <c r="F24">
        <f>Endlauf!D27</f>
        <v>0</v>
      </c>
      <c r="G24">
        <f>Endlauf!E27</f>
        <v>0</v>
      </c>
      <c r="H24">
        <f>Endlauf!F27</f>
        <v>0</v>
      </c>
      <c r="I24">
        <f>Endlauf!G27</f>
        <v>0</v>
      </c>
      <c r="J24">
        <f>Endlauf!X27</f>
        <v>0</v>
      </c>
      <c r="K24">
        <f>Endlauf!Y27</f>
        <v>0</v>
      </c>
      <c r="L24">
        <f>Endlauf!Z27</f>
        <v>0</v>
      </c>
      <c r="M24">
        <f>Endlauf!AA27</f>
        <v>0</v>
      </c>
      <c r="N24">
        <f>Endlauf!AB27</f>
        <v>0</v>
      </c>
      <c r="O24">
        <f>Endlauf!AC27</f>
        <v>0</v>
      </c>
      <c r="P24">
        <f>Endlauf!AD27</f>
        <v>0</v>
      </c>
      <c r="Q24">
        <f>Endlauf!AE27</f>
        <v>0</v>
      </c>
      <c r="Y24">
        <f t="shared" ca="1" si="0"/>
        <v>0</v>
      </c>
      <c r="Z24">
        <f t="shared" ca="1" si="1"/>
        <v>0</v>
      </c>
      <c r="AA24">
        <f t="shared" ca="1" si="2"/>
        <v>0</v>
      </c>
      <c r="AB24">
        <f t="shared" ca="1" si="3"/>
        <v>0</v>
      </c>
      <c r="AC24">
        <f t="shared" ca="1" si="4"/>
        <v>0</v>
      </c>
      <c r="AD24">
        <f t="shared" ca="1" si="5"/>
        <v>0</v>
      </c>
      <c r="AE24">
        <f t="shared" ca="1" si="6"/>
        <v>0</v>
      </c>
      <c r="AF24">
        <f t="shared" ca="1" si="7"/>
        <v>0</v>
      </c>
      <c r="AG24">
        <f t="shared" ca="1" si="8"/>
        <v>0</v>
      </c>
      <c r="AH24">
        <f t="shared" ca="1" si="9"/>
        <v>0</v>
      </c>
      <c r="AI24">
        <f t="shared" ca="1" si="10"/>
        <v>0</v>
      </c>
      <c r="AJ24">
        <f t="shared" ca="1" si="11"/>
        <v>0</v>
      </c>
      <c r="AK24">
        <f t="shared" ca="1" si="12"/>
        <v>0</v>
      </c>
      <c r="AL24">
        <f t="shared" ca="1" si="13"/>
        <v>0</v>
      </c>
      <c r="AM24">
        <f t="shared" ca="1" si="14"/>
        <v>0</v>
      </c>
    </row>
    <row r="25" spans="1:39">
      <c r="A25" s="66">
        <f>I25+(G25/10000)+B25+(IF(E25='ANSICHT+AUSDRUCK'!$C$79,90000,IF(E25='ANSICHT+AUSDRUCK'!$C$80,80000,IF(E25='ANSICHT+AUSDRUCK'!$C$81,70000,IF(E25='ANSICHT+AUSDRUCK'!$C$82,60000,IF(E25='ANSICHT+AUSDRUCK'!$C$83,50000,IF(E25='ANSICHT+AUSDRUCK'!$C$84,40000,IF(E25='ANSICHT+AUSDRUCK'!$C$85,30000,IF(E25='ANSICHT+AUSDRUCK'!$C$86,20000,IF(E25='ANSICHT+AUSDRUCK'!$C$87,10000,0))))))))))</f>
        <v>2.5000000000000001E-4</v>
      </c>
      <c r="B25">
        <v>2.5000000000000001E-4</v>
      </c>
      <c r="C25">
        <f>Endlauf!A28</f>
        <v>0</v>
      </c>
      <c r="D25">
        <f>Endlauf!B28</f>
        <v>0</v>
      </c>
      <c r="E25">
        <f>Endlauf!C28</f>
        <v>0</v>
      </c>
      <c r="F25">
        <f>Endlauf!D28</f>
        <v>0</v>
      </c>
      <c r="G25">
        <f>Endlauf!E28</f>
        <v>0</v>
      </c>
      <c r="H25">
        <f>Endlauf!F28</f>
        <v>0</v>
      </c>
      <c r="I25">
        <f>Endlauf!G28</f>
        <v>0</v>
      </c>
      <c r="J25">
        <f>Endlauf!X28</f>
        <v>0</v>
      </c>
      <c r="K25">
        <f>Endlauf!Y28</f>
        <v>0</v>
      </c>
      <c r="L25">
        <f>Endlauf!Z28</f>
        <v>0</v>
      </c>
      <c r="M25">
        <f>Endlauf!AA28</f>
        <v>0</v>
      </c>
      <c r="N25">
        <f>Endlauf!AB28</f>
        <v>0</v>
      </c>
      <c r="O25">
        <f>Endlauf!AC28</f>
        <v>0</v>
      </c>
      <c r="P25">
        <f>Endlauf!AD28</f>
        <v>0</v>
      </c>
      <c r="Q25">
        <f>Endlauf!AE28</f>
        <v>0</v>
      </c>
      <c r="Y25">
        <f t="shared" ca="1" si="0"/>
        <v>0</v>
      </c>
      <c r="Z25">
        <f t="shared" ca="1" si="1"/>
        <v>0</v>
      </c>
      <c r="AA25">
        <f t="shared" ca="1" si="2"/>
        <v>0</v>
      </c>
      <c r="AB25">
        <f t="shared" ca="1" si="3"/>
        <v>0</v>
      </c>
      <c r="AC25">
        <f t="shared" ca="1" si="4"/>
        <v>0</v>
      </c>
      <c r="AD25">
        <f t="shared" ca="1" si="5"/>
        <v>0</v>
      </c>
      <c r="AE25">
        <f t="shared" ca="1" si="6"/>
        <v>0</v>
      </c>
      <c r="AF25">
        <f t="shared" ca="1" si="7"/>
        <v>0</v>
      </c>
      <c r="AG25">
        <f t="shared" ca="1" si="8"/>
        <v>0</v>
      </c>
      <c r="AH25">
        <f t="shared" ca="1" si="9"/>
        <v>0</v>
      </c>
      <c r="AI25">
        <f t="shared" ca="1" si="10"/>
        <v>0</v>
      </c>
      <c r="AJ25">
        <f t="shared" ca="1" si="11"/>
        <v>0</v>
      </c>
      <c r="AK25">
        <f t="shared" ca="1" si="12"/>
        <v>0</v>
      </c>
      <c r="AL25">
        <f t="shared" ca="1" si="13"/>
        <v>0</v>
      </c>
      <c r="AM25">
        <f t="shared" ca="1" si="14"/>
        <v>0</v>
      </c>
    </row>
    <row r="26" spans="1:39">
      <c r="A26" s="66">
        <f>I26+(G26/10000)+B26+(IF(E26='ANSICHT+AUSDRUCK'!$C$79,90000,IF(E26='ANSICHT+AUSDRUCK'!$C$80,80000,IF(E26='ANSICHT+AUSDRUCK'!$C$81,70000,IF(E26='ANSICHT+AUSDRUCK'!$C$82,60000,IF(E26='ANSICHT+AUSDRUCK'!$C$83,50000,IF(E26='ANSICHT+AUSDRUCK'!$C$84,40000,IF(E26='ANSICHT+AUSDRUCK'!$C$85,30000,IF(E26='ANSICHT+AUSDRUCK'!$C$86,20000,IF(E26='ANSICHT+AUSDRUCK'!$C$87,10000,0))))))))))</f>
        <v>2.5999999999999998E-4</v>
      </c>
      <c r="B26">
        <v>2.5999999999999998E-4</v>
      </c>
      <c r="C26">
        <f>Endlauf!A29</f>
        <v>0</v>
      </c>
      <c r="D26">
        <f>Endlauf!B29</f>
        <v>0</v>
      </c>
      <c r="E26">
        <f>Endlauf!C29</f>
        <v>0</v>
      </c>
      <c r="F26">
        <f>Endlauf!D29</f>
        <v>0</v>
      </c>
      <c r="G26">
        <f>Endlauf!E29</f>
        <v>0</v>
      </c>
      <c r="H26">
        <f>Endlauf!F29</f>
        <v>0</v>
      </c>
      <c r="I26">
        <f>Endlauf!G29</f>
        <v>0</v>
      </c>
      <c r="J26">
        <f>Endlauf!X29</f>
        <v>0</v>
      </c>
      <c r="K26">
        <f>Endlauf!Y29</f>
        <v>0</v>
      </c>
      <c r="L26">
        <f>Endlauf!Z29</f>
        <v>0</v>
      </c>
      <c r="M26">
        <f>Endlauf!AA29</f>
        <v>0</v>
      </c>
      <c r="N26">
        <f>Endlauf!AB29</f>
        <v>0</v>
      </c>
      <c r="O26">
        <f>Endlauf!AC29</f>
        <v>0</v>
      </c>
      <c r="P26">
        <f>Endlauf!AD29</f>
        <v>0</v>
      </c>
      <c r="Q26">
        <f>Endlauf!AE29</f>
        <v>0</v>
      </c>
      <c r="Y26">
        <f t="shared" ca="1" si="0"/>
        <v>0</v>
      </c>
      <c r="Z26">
        <f t="shared" ca="1" si="1"/>
        <v>0</v>
      </c>
      <c r="AA26">
        <f t="shared" ca="1" si="2"/>
        <v>0</v>
      </c>
      <c r="AB26">
        <f t="shared" ca="1" si="3"/>
        <v>0</v>
      </c>
      <c r="AC26">
        <f t="shared" ca="1" si="4"/>
        <v>0</v>
      </c>
      <c r="AD26">
        <f t="shared" ca="1" si="5"/>
        <v>0</v>
      </c>
      <c r="AE26">
        <f t="shared" ca="1" si="6"/>
        <v>0</v>
      </c>
      <c r="AF26">
        <f t="shared" ca="1" si="7"/>
        <v>0</v>
      </c>
      <c r="AG26">
        <f t="shared" ca="1" si="8"/>
        <v>0</v>
      </c>
      <c r="AH26">
        <f t="shared" ca="1" si="9"/>
        <v>0</v>
      </c>
      <c r="AI26">
        <f t="shared" ca="1" si="10"/>
        <v>0</v>
      </c>
      <c r="AJ26">
        <f t="shared" ca="1" si="11"/>
        <v>0</v>
      </c>
      <c r="AK26">
        <f t="shared" ca="1" si="12"/>
        <v>0</v>
      </c>
      <c r="AL26">
        <f t="shared" ca="1" si="13"/>
        <v>0</v>
      </c>
      <c r="AM26">
        <f t="shared" ca="1" si="14"/>
        <v>0</v>
      </c>
    </row>
    <row r="27" spans="1:39">
      <c r="A27" s="66">
        <f>I27+(G27/10000)+B27+(IF(E27='ANSICHT+AUSDRUCK'!$C$79,90000,IF(E27='ANSICHT+AUSDRUCK'!$C$80,80000,IF(E27='ANSICHT+AUSDRUCK'!$C$81,70000,IF(E27='ANSICHT+AUSDRUCK'!$C$82,60000,IF(E27='ANSICHT+AUSDRUCK'!$C$83,50000,IF(E27='ANSICHT+AUSDRUCK'!$C$84,40000,IF(E27='ANSICHT+AUSDRUCK'!$C$85,30000,IF(E27='ANSICHT+AUSDRUCK'!$C$86,20000,IF(E27='ANSICHT+AUSDRUCK'!$C$87,10000,0))))))))))</f>
        <v>2.7E-4</v>
      </c>
      <c r="B27">
        <v>2.7E-4</v>
      </c>
      <c r="C27">
        <f>Endlauf!A30</f>
        <v>0</v>
      </c>
      <c r="D27">
        <f>Endlauf!B30</f>
        <v>0</v>
      </c>
      <c r="E27">
        <f>Endlauf!C30</f>
        <v>0</v>
      </c>
      <c r="F27">
        <f>Endlauf!D30</f>
        <v>0</v>
      </c>
      <c r="G27">
        <f>Endlauf!E30</f>
        <v>0</v>
      </c>
      <c r="H27">
        <f>Endlauf!F30</f>
        <v>0</v>
      </c>
      <c r="I27">
        <f>Endlauf!G30</f>
        <v>0</v>
      </c>
      <c r="J27">
        <f>Endlauf!X30</f>
        <v>0</v>
      </c>
      <c r="K27">
        <f>Endlauf!Y30</f>
        <v>0</v>
      </c>
      <c r="L27">
        <f>Endlauf!Z30</f>
        <v>0</v>
      </c>
      <c r="M27">
        <f>Endlauf!AA30</f>
        <v>0</v>
      </c>
      <c r="N27">
        <f>Endlauf!AB30</f>
        <v>0</v>
      </c>
      <c r="O27">
        <f>Endlauf!AC30</f>
        <v>0</v>
      </c>
      <c r="P27">
        <f>Endlauf!AD30</f>
        <v>0</v>
      </c>
      <c r="Q27">
        <f>Endlauf!AE30</f>
        <v>0</v>
      </c>
      <c r="Y27">
        <f t="shared" ca="1" si="0"/>
        <v>0</v>
      </c>
      <c r="Z27">
        <f t="shared" ca="1" si="1"/>
        <v>0</v>
      </c>
      <c r="AA27">
        <f t="shared" ca="1" si="2"/>
        <v>0</v>
      </c>
      <c r="AB27">
        <f t="shared" ca="1" si="3"/>
        <v>0</v>
      </c>
      <c r="AC27">
        <f t="shared" ca="1" si="4"/>
        <v>0</v>
      </c>
      <c r="AD27">
        <f t="shared" ca="1" si="5"/>
        <v>0</v>
      </c>
      <c r="AE27">
        <f t="shared" ca="1" si="6"/>
        <v>0</v>
      </c>
      <c r="AF27">
        <f t="shared" ca="1" si="7"/>
        <v>0</v>
      </c>
      <c r="AG27">
        <f t="shared" ca="1" si="8"/>
        <v>0</v>
      </c>
      <c r="AH27">
        <f t="shared" ca="1" si="9"/>
        <v>0</v>
      </c>
      <c r="AI27">
        <f t="shared" ca="1" si="10"/>
        <v>0</v>
      </c>
      <c r="AJ27">
        <f t="shared" ca="1" si="11"/>
        <v>0</v>
      </c>
      <c r="AK27">
        <f t="shared" ca="1" si="12"/>
        <v>0</v>
      </c>
      <c r="AL27">
        <f t="shared" ca="1" si="13"/>
        <v>0</v>
      </c>
      <c r="AM27">
        <f t="shared" ca="1" si="14"/>
        <v>0</v>
      </c>
    </row>
    <row r="28" spans="1:39">
      <c r="A28" s="66">
        <f>I28+(G28/10000)+B28+(IF(E28='ANSICHT+AUSDRUCK'!$C$79,90000,IF(E28='ANSICHT+AUSDRUCK'!$C$80,80000,IF(E28='ANSICHT+AUSDRUCK'!$C$81,70000,IF(E28='ANSICHT+AUSDRUCK'!$C$82,60000,IF(E28='ANSICHT+AUSDRUCK'!$C$83,50000,IF(E28='ANSICHT+AUSDRUCK'!$C$84,40000,IF(E28='ANSICHT+AUSDRUCK'!$C$85,30000,IF(E28='ANSICHT+AUSDRUCK'!$C$86,20000,IF(E28='ANSICHT+AUSDRUCK'!$C$87,10000,0))))))))))</f>
        <v>2.7999999999999998E-4</v>
      </c>
      <c r="B28">
        <v>2.7999999999999998E-4</v>
      </c>
      <c r="C28">
        <f>Endlauf!A31</f>
        <v>0</v>
      </c>
      <c r="D28">
        <f>Endlauf!B31</f>
        <v>0</v>
      </c>
      <c r="E28">
        <f>Endlauf!C31</f>
        <v>0</v>
      </c>
      <c r="F28">
        <f>Endlauf!D31</f>
        <v>0</v>
      </c>
      <c r="G28">
        <f>Endlauf!E31</f>
        <v>0</v>
      </c>
      <c r="H28">
        <f>Endlauf!F31</f>
        <v>0</v>
      </c>
      <c r="I28">
        <f>Endlauf!G31</f>
        <v>0</v>
      </c>
      <c r="J28">
        <f>Endlauf!X31</f>
        <v>0</v>
      </c>
      <c r="K28">
        <f>Endlauf!Y31</f>
        <v>0</v>
      </c>
      <c r="L28">
        <f>Endlauf!Z31</f>
        <v>0</v>
      </c>
      <c r="M28">
        <f>Endlauf!AA31</f>
        <v>0</v>
      </c>
      <c r="N28">
        <f>Endlauf!AB31</f>
        <v>0</v>
      </c>
      <c r="O28">
        <f>Endlauf!AC31</f>
        <v>0</v>
      </c>
      <c r="P28">
        <f>Endlauf!AD31</f>
        <v>0</v>
      </c>
      <c r="Q28">
        <f>Endlauf!AE31</f>
        <v>0</v>
      </c>
      <c r="Y28">
        <f t="shared" ca="1" si="0"/>
        <v>0</v>
      </c>
      <c r="Z28">
        <f t="shared" ca="1" si="1"/>
        <v>0</v>
      </c>
      <c r="AA28">
        <f t="shared" ca="1" si="2"/>
        <v>0</v>
      </c>
      <c r="AB28">
        <f t="shared" ca="1" si="3"/>
        <v>0</v>
      </c>
      <c r="AC28">
        <f t="shared" ca="1" si="4"/>
        <v>0</v>
      </c>
      <c r="AD28">
        <f t="shared" ca="1" si="5"/>
        <v>0</v>
      </c>
      <c r="AE28">
        <f t="shared" ca="1" si="6"/>
        <v>0</v>
      </c>
      <c r="AF28">
        <f t="shared" ca="1" si="7"/>
        <v>0</v>
      </c>
      <c r="AG28">
        <f t="shared" ca="1" si="8"/>
        <v>0</v>
      </c>
      <c r="AH28">
        <f t="shared" ca="1" si="9"/>
        <v>0</v>
      </c>
      <c r="AI28">
        <f t="shared" ca="1" si="10"/>
        <v>0</v>
      </c>
      <c r="AJ28">
        <f t="shared" ca="1" si="11"/>
        <v>0</v>
      </c>
      <c r="AK28">
        <f t="shared" ca="1" si="12"/>
        <v>0</v>
      </c>
      <c r="AL28">
        <f t="shared" ca="1" si="13"/>
        <v>0</v>
      </c>
      <c r="AM28">
        <f t="shared" ca="1" si="14"/>
        <v>0</v>
      </c>
    </row>
    <row r="29" spans="1:39">
      <c r="A29" s="66">
        <f>I29+(G29/10000)+B29+(IF(E29='ANSICHT+AUSDRUCK'!$C$79,90000,IF(E29='ANSICHT+AUSDRUCK'!$C$80,80000,IF(E29='ANSICHT+AUSDRUCK'!$C$81,70000,IF(E29='ANSICHT+AUSDRUCK'!$C$82,60000,IF(E29='ANSICHT+AUSDRUCK'!$C$83,50000,IF(E29='ANSICHT+AUSDRUCK'!$C$84,40000,IF(E29='ANSICHT+AUSDRUCK'!$C$85,30000,IF(E29='ANSICHT+AUSDRUCK'!$C$86,20000,IF(E29='ANSICHT+AUSDRUCK'!$C$87,10000,0))))))))))</f>
        <v>2.9E-4</v>
      </c>
      <c r="B29">
        <v>2.9E-4</v>
      </c>
      <c r="C29">
        <f>Endlauf!A32</f>
        <v>0</v>
      </c>
      <c r="D29">
        <f>Endlauf!B32</f>
        <v>0</v>
      </c>
      <c r="E29">
        <f>Endlauf!C32</f>
        <v>0</v>
      </c>
      <c r="F29">
        <f>Endlauf!D32</f>
        <v>0</v>
      </c>
      <c r="G29">
        <f>Endlauf!E32</f>
        <v>0</v>
      </c>
      <c r="H29">
        <f>Endlauf!F32</f>
        <v>0</v>
      </c>
      <c r="I29">
        <f>Endlauf!G32</f>
        <v>0</v>
      </c>
      <c r="J29">
        <f>Endlauf!X32</f>
        <v>0</v>
      </c>
      <c r="K29">
        <f>Endlauf!Y32</f>
        <v>0</v>
      </c>
      <c r="L29">
        <f>Endlauf!Z32</f>
        <v>0</v>
      </c>
      <c r="M29">
        <f>Endlauf!AA32</f>
        <v>0</v>
      </c>
      <c r="N29">
        <f>Endlauf!AB32</f>
        <v>0</v>
      </c>
      <c r="O29">
        <f>Endlauf!AC32</f>
        <v>0</v>
      </c>
      <c r="P29">
        <f>Endlauf!AD32</f>
        <v>0</v>
      </c>
      <c r="Q29">
        <f>Endlauf!AE32</f>
        <v>0</v>
      </c>
      <c r="Y29">
        <f t="shared" ca="1" si="0"/>
        <v>0</v>
      </c>
      <c r="Z29">
        <f t="shared" ca="1" si="1"/>
        <v>0</v>
      </c>
      <c r="AA29">
        <f t="shared" ca="1" si="2"/>
        <v>0</v>
      </c>
      <c r="AB29">
        <f t="shared" ca="1" si="3"/>
        <v>0</v>
      </c>
      <c r="AC29">
        <f t="shared" ca="1" si="4"/>
        <v>0</v>
      </c>
      <c r="AD29">
        <f t="shared" ca="1" si="5"/>
        <v>0</v>
      </c>
      <c r="AE29">
        <f t="shared" ca="1" si="6"/>
        <v>0</v>
      </c>
      <c r="AF29">
        <f t="shared" ca="1" si="7"/>
        <v>0</v>
      </c>
      <c r="AG29">
        <f t="shared" ca="1" si="8"/>
        <v>0</v>
      </c>
      <c r="AH29">
        <f t="shared" ca="1" si="9"/>
        <v>0</v>
      </c>
      <c r="AI29">
        <f t="shared" ca="1" si="10"/>
        <v>0</v>
      </c>
      <c r="AJ29">
        <f t="shared" ca="1" si="11"/>
        <v>0</v>
      </c>
      <c r="AK29">
        <f t="shared" ca="1" si="12"/>
        <v>0</v>
      </c>
      <c r="AL29">
        <f t="shared" ca="1" si="13"/>
        <v>0</v>
      </c>
      <c r="AM29">
        <f t="shared" ca="1" si="14"/>
        <v>0</v>
      </c>
    </row>
    <row r="30" spans="1:39">
      <c r="A30" s="66">
        <f>I30+(G30/10000)+B30+(IF(E30='ANSICHT+AUSDRUCK'!$C$79,90000,IF(E30='ANSICHT+AUSDRUCK'!$C$80,80000,IF(E30='ANSICHT+AUSDRUCK'!$C$81,70000,IF(E30='ANSICHT+AUSDRUCK'!$C$82,60000,IF(E30='ANSICHT+AUSDRUCK'!$C$83,50000,IF(E30='ANSICHT+AUSDRUCK'!$C$84,40000,IF(E30='ANSICHT+AUSDRUCK'!$C$85,30000,IF(E30='ANSICHT+AUSDRUCK'!$C$86,20000,IF(E30='ANSICHT+AUSDRUCK'!$C$87,10000,0))))))))))</f>
        <v>2.9999999999999997E-4</v>
      </c>
      <c r="B30">
        <v>2.9999999999999997E-4</v>
      </c>
      <c r="C30">
        <f>Endlauf!A33</f>
        <v>0</v>
      </c>
      <c r="D30">
        <f>Endlauf!B33</f>
        <v>0</v>
      </c>
      <c r="E30">
        <f>Endlauf!C33</f>
        <v>0</v>
      </c>
      <c r="F30">
        <f>Endlauf!D33</f>
        <v>0</v>
      </c>
      <c r="G30">
        <f>Endlauf!E33</f>
        <v>0</v>
      </c>
      <c r="H30">
        <f>Endlauf!F33</f>
        <v>0</v>
      </c>
      <c r="I30">
        <f>Endlauf!G33</f>
        <v>0</v>
      </c>
      <c r="J30">
        <f>Endlauf!X33</f>
        <v>0</v>
      </c>
      <c r="K30">
        <f>Endlauf!Y33</f>
        <v>0</v>
      </c>
      <c r="L30">
        <f>Endlauf!Z33</f>
        <v>0</v>
      </c>
      <c r="M30">
        <f>Endlauf!AA33</f>
        <v>0</v>
      </c>
      <c r="N30">
        <f>Endlauf!AB33</f>
        <v>0</v>
      </c>
      <c r="O30">
        <f>Endlauf!AC33</f>
        <v>0</v>
      </c>
      <c r="P30">
        <f>Endlauf!AD33</f>
        <v>0</v>
      </c>
      <c r="Q30">
        <f>Endlauf!AE33</f>
        <v>0</v>
      </c>
      <c r="Y30">
        <f t="shared" ca="1" si="0"/>
        <v>0</v>
      </c>
      <c r="Z30">
        <f t="shared" ca="1" si="1"/>
        <v>0</v>
      </c>
      <c r="AA30">
        <f t="shared" ca="1" si="2"/>
        <v>0</v>
      </c>
      <c r="AB30">
        <f t="shared" ca="1" si="3"/>
        <v>0</v>
      </c>
      <c r="AC30">
        <f t="shared" ca="1" si="4"/>
        <v>0</v>
      </c>
      <c r="AD30">
        <f t="shared" ca="1" si="5"/>
        <v>0</v>
      </c>
      <c r="AE30">
        <f t="shared" ca="1" si="6"/>
        <v>0</v>
      </c>
      <c r="AF30">
        <f t="shared" ca="1" si="7"/>
        <v>0</v>
      </c>
      <c r="AG30">
        <f t="shared" ca="1" si="8"/>
        <v>0</v>
      </c>
      <c r="AH30">
        <f t="shared" ca="1" si="9"/>
        <v>0</v>
      </c>
      <c r="AI30">
        <f t="shared" ca="1" si="10"/>
        <v>0</v>
      </c>
      <c r="AJ30">
        <f t="shared" ca="1" si="11"/>
        <v>0</v>
      </c>
      <c r="AK30">
        <f t="shared" ca="1" si="12"/>
        <v>0</v>
      </c>
      <c r="AL30">
        <f t="shared" ca="1" si="13"/>
        <v>0</v>
      </c>
      <c r="AM30">
        <f t="shared" ca="1" si="14"/>
        <v>0</v>
      </c>
    </row>
    <row r="31" spans="1:39">
      <c r="A31" s="66">
        <f>I31+(G31/10000)+B31+(IF(E31='ANSICHT+AUSDRUCK'!$C$79,90000,IF(E31='ANSICHT+AUSDRUCK'!$C$80,80000,IF(E31='ANSICHT+AUSDRUCK'!$C$81,70000,IF(E31='ANSICHT+AUSDRUCK'!$C$82,60000,IF(E31='ANSICHT+AUSDRUCK'!$C$83,50000,IF(E31='ANSICHT+AUSDRUCK'!$C$84,40000,IF(E31='ANSICHT+AUSDRUCK'!$C$85,30000,IF(E31='ANSICHT+AUSDRUCK'!$C$86,20000,IF(E31='ANSICHT+AUSDRUCK'!$C$87,10000,0))))))))))</f>
        <v>3.1E-4</v>
      </c>
      <c r="B31">
        <v>3.1E-4</v>
      </c>
      <c r="C31">
        <f>Endlauf!A34</f>
        <v>0</v>
      </c>
      <c r="D31">
        <f>Endlauf!B34</f>
        <v>0</v>
      </c>
      <c r="E31">
        <f>Endlauf!C34</f>
        <v>0</v>
      </c>
      <c r="F31">
        <f>Endlauf!D34</f>
        <v>0</v>
      </c>
      <c r="G31">
        <f>Endlauf!E34</f>
        <v>0</v>
      </c>
      <c r="H31">
        <f>Endlauf!F34</f>
        <v>0</v>
      </c>
      <c r="I31">
        <f>Endlauf!G34</f>
        <v>0</v>
      </c>
      <c r="J31">
        <f>Endlauf!X34</f>
        <v>0</v>
      </c>
      <c r="K31">
        <f>Endlauf!Y34</f>
        <v>0</v>
      </c>
      <c r="L31">
        <f>Endlauf!Z34</f>
        <v>0</v>
      </c>
      <c r="M31">
        <f>Endlauf!AA34</f>
        <v>0</v>
      </c>
      <c r="N31">
        <f>Endlauf!AB34</f>
        <v>0</v>
      </c>
      <c r="O31">
        <f>Endlauf!AC34</f>
        <v>0</v>
      </c>
      <c r="P31">
        <f>Endlauf!AD34</f>
        <v>0</v>
      </c>
      <c r="Q31">
        <f>Endlauf!AE34</f>
        <v>0</v>
      </c>
      <c r="Y31">
        <f t="shared" ca="1" si="0"/>
        <v>0</v>
      </c>
      <c r="Z31">
        <f t="shared" ca="1" si="1"/>
        <v>0</v>
      </c>
      <c r="AA31">
        <f t="shared" ca="1" si="2"/>
        <v>0</v>
      </c>
      <c r="AB31">
        <f t="shared" ca="1" si="3"/>
        <v>0</v>
      </c>
      <c r="AC31">
        <f t="shared" ca="1" si="4"/>
        <v>0</v>
      </c>
      <c r="AD31">
        <f t="shared" ca="1" si="5"/>
        <v>0</v>
      </c>
      <c r="AE31">
        <f t="shared" ca="1" si="6"/>
        <v>0</v>
      </c>
      <c r="AF31">
        <f t="shared" ca="1" si="7"/>
        <v>0</v>
      </c>
      <c r="AG31">
        <f t="shared" ca="1" si="8"/>
        <v>0</v>
      </c>
      <c r="AH31">
        <f t="shared" ca="1" si="9"/>
        <v>0</v>
      </c>
      <c r="AI31">
        <f t="shared" ca="1" si="10"/>
        <v>0</v>
      </c>
      <c r="AJ31">
        <f t="shared" ca="1" si="11"/>
        <v>0</v>
      </c>
      <c r="AK31">
        <f t="shared" ca="1" si="12"/>
        <v>0</v>
      </c>
      <c r="AL31">
        <f t="shared" ca="1" si="13"/>
        <v>0</v>
      </c>
      <c r="AM31">
        <f t="shared" ca="1" si="14"/>
        <v>0</v>
      </c>
    </row>
    <row r="32" spans="1:39">
      <c r="A32" s="66">
        <f>I32+(G32/10000)+B32+(IF(E32='ANSICHT+AUSDRUCK'!$C$79,90000,IF(E32='ANSICHT+AUSDRUCK'!$C$80,80000,IF(E32='ANSICHT+AUSDRUCK'!$C$81,70000,IF(E32='ANSICHT+AUSDRUCK'!$C$82,60000,IF(E32='ANSICHT+AUSDRUCK'!$C$83,50000,IF(E32='ANSICHT+AUSDRUCK'!$C$84,40000,IF(E32='ANSICHT+AUSDRUCK'!$C$85,30000,IF(E32='ANSICHT+AUSDRUCK'!$C$86,20000,IF(E32='ANSICHT+AUSDRUCK'!$C$87,10000,0))))))))))</f>
        <v>3.2000000000000003E-4</v>
      </c>
      <c r="B32">
        <v>3.2000000000000003E-4</v>
      </c>
      <c r="C32">
        <f>Endlauf!A35</f>
        <v>0</v>
      </c>
      <c r="D32">
        <f>Endlauf!B35</f>
        <v>0</v>
      </c>
      <c r="E32">
        <f>Endlauf!C35</f>
        <v>0</v>
      </c>
      <c r="F32">
        <f>Endlauf!D35</f>
        <v>0</v>
      </c>
      <c r="G32">
        <f>Endlauf!E35</f>
        <v>0</v>
      </c>
      <c r="H32">
        <f>Endlauf!F35</f>
        <v>0</v>
      </c>
      <c r="I32">
        <f>Endlauf!G35</f>
        <v>0</v>
      </c>
      <c r="J32">
        <f>Endlauf!X35</f>
        <v>0</v>
      </c>
      <c r="K32">
        <f>Endlauf!Y35</f>
        <v>0</v>
      </c>
      <c r="L32">
        <f>Endlauf!Z35</f>
        <v>0</v>
      </c>
      <c r="M32">
        <f>Endlauf!AA35</f>
        <v>0</v>
      </c>
      <c r="N32">
        <f>Endlauf!AB35</f>
        <v>0</v>
      </c>
      <c r="O32">
        <f>Endlauf!AC35</f>
        <v>0</v>
      </c>
      <c r="P32">
        <f>Endlauf!AD35</f>
        <v>0</v>
      </c>
      <c r="Q32">
        <f>Endlauf!AE35</f>
        <v>0</v>
      </c>
      <c r="Y32">
        <f t="shared" ca="1" si="0"/>
        <v>0</v>
      </c>
      <c r="Z32">
        <f t="shared" ca="1" si="1"/>
        <v>0</v>
      </c>
      <c r="AA32">
        <f t="shared" ca="1" si="2"/>
        <v>0</v>
      </c>
      <c r="AB32">
        <f t="shared" ca="1" si="3"/>
        <v>0</v>
      </c>
      <c r="AC32">
        <f t="shared" ca="1" si="4"/>
        <v>0</v>
      </c>
      <c r="AD32">
        <f t="shared" ca="1" si="5"/>
        <v>0</v>
      </c>
      <c r="AE32">
        <f t="shared" ca="1" si="6"/>
        <v>0</v>
      </c>
      <c r="AF32">
        <f t="shared" ca="1" si="7"/>
        <v>0</v>
      </c>
      <c r="AG32">
        <f t="shared" ca="1" si="8"/>
        <v>0</v>
      </c>
      <c r="AH32">
        <f t="shared" ca="1" si="9"/>
        <v>0</v>
      </c>
      <c r="AI32">
        <f t="shared" ca="1" si="10"/>
        <v>0</v>
      </c>
      <c r="AJ32">
        <f t="shared" ca="1" si="11"/>
        <v>0</v>
      </c>
      <c r="AK32">
        <f t="shared" ca="1" si="12"/>
        <v>0</v>
      </c>
      <c r="AL32">
        <f t="shared" ca="1" si="13"/>
        <v>0</v>
      </c>
      <c r="AM32">
        <f t="shared" ca="1" si="14"/>
        <v>0</v>
      </c>
    </row>
  </sheetData>
  <sheetProtection password="C6CA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ANSICHT+AUSDRUCK</vt:lpstr>
      <vt:lpstr>Vorlauf</vt:lpstr>
      <vt:lpstr>Endlauf</vt:lpstr>
      <vt:lpstr>ber</vt:lpstr>
      <vt:lpstr>ALTKL</vt:lpstr>
      <vt:lpstr>Endlauf!bahn</vt:lpstr>
      <vt:lpstr>bahn</vt:lpstr>
      <vt:lpstr>Endlauf!club</vt:lpstr>
      <vt:lpstr>club</vt:lpstr>
      <vt:lpstr>'ANSICHT+AUSDRUCK'!Druckbereich</vt:lpstr>
      <vt:lpstr>ber!Druckbereich</vt:lpstr>
      <vt:lpstr>Endlauf!Druckbereich</vt:lpstr>
      <vt:lpstr>Vorlauf!Druckbereich</vt:lpstr>
    </vt:vector>
  </TitlesOfParts>
  <Company>Mediengruppe Oberfranken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hinz</dc:creator>
  <cp:lastModifiedBy>hinz</cp:lastModifiedBy>
  <cp:lastPrinted>2016-11-23T01:44:48Z</cp:lastPrinted>
  <dcterms:created xsi:type="dcterms:W3CDTF">2016-11-22T02:58:26Z</dcterms:created>
  <dcterms:modified xsi:type="dcterms:W3CDTF">2016-11-25T01:42:09Z</dcterms:modified>
</cp:coreProperties>
</file>